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grbin\Desktop\"/>
    </mc:Choice>
  </mc:AlternateContent>
  <xr:revisionPtr revIDLastSave="0" documentId="8_{C81AC552-CACB-48F6-8DB6-A21D64D1884E}" xr6:coauthVersionLast="47" xr6:coauthVersionMax="47" xr10:uidLastSave="{00000000-0000-0000-0000-000000000000}"/>
  <bookViews>
    <workbookView xWindow="-110" yWindow="-110" windowWidth="25820" windowHeight="14020" tabRatio="803" xr2:uid="{00000000-000D-0000-FFFF-FFFF00000000}"/>
  </bookViews>
  <sheets>
    <sheet name="SAŽETAK" sheetId="1" r:id="rId1"/>
    <sheet name=" Račun prihoda i rashoda" sheetId="3" r:id="rId2"/>
    <sheet name="izvršenje 2022" sheetId="13" state="hidden" r:id="rId3"/>
    <sheet name="Posebni dio" sheetId="12" r:id="rId4"/>
    <sheet name="Rashodi prema izvorima finan" sheetId="5" r:id="rId5"/>
    <sheet name="Rashodi prema funkcijskoj k " sheetId="8" r:id="rId6"/>
    <sheet name="Račun financiranja" sheetId="6" r:id="rId7"/>
    <sheet name="Račun fin prema izvorima f" sheetId="10" r:id="rId8"/>
  </sheets>
  <definedNames>
    <definedName name="_xlnm.Print_Area" localSheetId="1">' Račun prihoda i rashoda'!$A$1:$L$97</definedName>
    <definedName name="_xlnm.Print_Area" localSheetId="3">'Posebni dio'!$A$1:$F$164</definedName>
    <definedName name="_xlnm.Print_Area" localSheetId="4">'Rashodi prema izvorima finan'!$A$1:$I$36</definedName>
    <definedName name="_xlnm.Print_Area" localSheetId="0">SAŽETAK!$A$1:$L$35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E13" i="5"/>
  <c r="F13" i="5"/>
  <c r="C13" i="5"/>
  <c r="D11" i="5" l="1"/>
  <c r="E11" i="5"/>
  <c r="F11" i="5"/>
  <c r="C11" i="5"/>
  <c r="D8" i="5"/>
  <c r="E8" i="5"/>
  <c r="F8" i="5"/>
  <c r="C8" i="5"/>
  <c r="G93" i="3"/>
  <c r="G91" i="3"/>
  <c r="G90" i="3" s="1"/>
  <c r="G89" i="3" s="1"/>
  <c r="G88" i="3" s="1"/>
  <c r="G86" i="3"/>
  <c r="G84" i="3"/>
  <c r="G83" i="3"/>
  <c r="G82" i="3" s="1"/>
  <c r="G81" i="3" s="1"/>
  <c r="G76" i="3"/>
  <c r="G73" i="3"/>
  <c r="G72" i="3" s="1"/>
  <c r="G64" i="3"/>
  <c r="G59" i="3"/>
  <c r="G58" i="3" s="1"/>
  <c r="G56" i="3"/>
  <c r="G48" i="3"/>
  <c r="G47" i="3"/>
  <c r="G42" i="3"/>
  <c r="G39" i="3"/>
  <c r="G36" i="3"/>
  <c r="G33" i="3"/>
  <c r="G30" i="3"/>
  <c r="G27" i="3"/>
  <c r="G24" i="3"/>
  <c r="G19" i="3"/>
  <c r="G15" i="3" s="1"/>
  <c r="G16" i="3"/>
  <c r="G13" i="3"/>
  <c r="G12" i="3"/>
  <c r="G11" i="3" s="1"/>
  <c r="G175" i="3"/>
  <c r="G173" i="3"/>
  <c r="G172" i="3"/>
  <c r="G171" i="3" s="1"/>
  <c r="G170" i="3" s="1"/>
  <c r="G168" i="3"/>
  <c r="G167" i="3"/>
  <c r="G166" i="3"/>
  <c r="G163" i="3"/>
  <c r="G162" i="3"/>
  <c r="G161" i="3"/>
  <c r="G160" i="3"/>
  <c r="G159" i="3"/>
  <c r="G158" i="3" s="1"/>
  <c r="G157" i="3" s="1"/>
  <c r="G156" i="3" s="1"/>
  <c r="G154" i="3"/>
  <c r="G153" i="3" s="1"/>
  <c r="G150" i="3"/>
  <c r="G149" i="3"/>
  <c r="G148" i="3"/>
  <c r="G147" i="3" s="1"/>
  <c r="G146" i="3" s="1"/>
  <c r="G145" i="3"/>
  <c r="G143" i="3"/>
  <c r="G142" i="3"/>
  <c r="G141" i="3"/>
  <c r="G140" i="3"/>
  <c r="G139" i="3"/>
  <c r="G138" i="3" s="1"/>
  <c r="G137" i="3"/>
  <c r="G136" i="3"/>
  <c r="G135" i="3"/>
  <c r="G134" i="3"/>
  <c r="G133" i="3"/>
  <c r="G132" i="3"/>
  <c r="G131" i="3"/>
  <c r="G130" i="3"/>
  <c r="G129" i="3"/>
  <c r="G128" i="3"/>
  <c r="G127" i="3"/>
  <c r="G126" i="3" s="1"/>
  <c r="G125" i="3"/>
  <c r="G124" i="3"/>
  <c r="G123" i="3"/>
  <c r="G122" i="3"/>
  <c r="G121" i="3"/>
  <c r="G120" i="3"/>
  <c r="G119" i="3" s="1"/>
  <c r="G117" i="3"/>
  <c r="G116" i="3"/>
  <c r="G115" i="3"/>
  <c r="G114" i="3"/>
  <c r="G112" i="3"/>
  <c r="G111" i="3"/>
  <c r="G110" i="3"/>
  <c r="G109" i="3"/>
  <c r="G108" i="3"/>
  <c r="G107" i="3"/>
  <c r="G106" i="3"/>
  <c r="G105" i="3"/>
  <c r="G104" i="3" s="1"/>
  <c r="G103" i="3" s="1"/>
  <c r="E160" i="12"/>
  <c r="D160" i="12"/>
  <c r="C160" i="12"/>
  <c r="E159" i="12"/>
  <c r="E158" i="12" s="1"/>
  <c r="D159" i="12"/>
  <c r="D158" i="12" s="1"/>
  <c r="C159" i="12"/>
  <c r="C158" i="12" s="1"/>
  <c r="E156" i="12"/>
  <c r="D156" i="12"/>
  <c r="C156" i="12"/>
  <c r="E155" i="12"/>
  <c r="D155" i="12"/>
  <c r="C155" i="12"/>
  <c r="E153" i="12"/>
  <c r="E149" i="12" s="1"/>
  <c r="D153" i="12"/>
  <c r="D149" i="12" s="1"/>
  <c r="C153" i="12"/>
  <c r="C149" i="12" s="1"/>
  <c r="E150" i="12"/>
  <c r="D150" i="12"/>
  <c r="C150" i="12"/>
  <c r="E146" i="12"/>
  <c r="D146" i="12"/>
  <c r="C146" i="12"/>
  <c r="E143" i="12"/>
  <c r="E137" i="12" s="1"/>
  <c r="D143" i="12"/>
  <c r="D137" i="12" s="1"/>
  <c r="C143" i="12"/>
  <c r="C137" i="12" s="1"/>
  <c r="E138" i="12"/>
  <c r="D138" i="12"/>
  <c r="C138" i="12"/>
  <c r="E132" i="12"/>
  <c r="D132" i="12"/>
  <c r="D126" i="12" s="1"/>
  <c r="D125" i="12" s="1"/>
  <c r="C132" i="12"/>
  <c r="C126" i="12" s="1"/>
  <c r="C125" i="12" s="1"/>
  <c r="E127" i="12"/>
  <c r="E126" i="12" s="1"/>
  <c r="E125" i="12" s="1"/>
  <c r="D127" i="12"/>
  <c r="C127" i="12"/>
  <c r="E123" i="12"/>
  <c r="D123" i="12"/>
  <c r="D120" i="12" s="1"/>
  <c r="C123" i="12"/>
  <c r="C120" i="12" s="1"/>
  <c r="E121" i="12"/>
  <c r="E120" i="12" s="1"/>
  <c r="D121" i="12"/>
  <c r="C121" i="12"/>
  <c r="E118" i="12"/>
  <c r="D118" i="12"/>
  <c r="C118" i="12"/>
  <c r="E111" i="12"/>
  <c r="E110" i="12" s="1"/>
  <c r="D111" i="12"/>
  <c r="D110" i="12" s="1"/>
  <c r="C111" i="12"/>
  <c r="C110" i="12" s="1"/>
  <c r="E108" i="12"/>
  <c r="D108" i="12"/>
  <c r="C108" i="12"/>
  <c r="E107" i="12"/>
  <c r="D107" i="12"/>
  <c r="C107" i="12"/>
  <c r="E102" i="12"/>
  <c r="D102" i="12"/>
  <c r="D83" i="12" s="1"/>
  <c r="C102" i="12"/>
  <c r="E94" i="12"/>
  <c r="D94" i="12"/>
  <c r="C94" i="12"/>
  <c r="E87" i="12"/>
  <c r="D87" i="12"/>
  <c r="C87" i="12"/>
  <c r="E84" i="12"/>
  <c r="D84" i="12"/>
  <c r="C84" i="12"/>
  <c r="E83" i="12"/>
  <c r="E82" i="12" s="1"/>
  <c r="C83" i="12"/>
  <c r="E79" i="12"/>
  <c r="D79" i="12"/>
  <c r="C79" i="12"/>
  <c r="E78" i="12"/>
  <c r="E74" i="12" s="1"/>
  <c r="D78" i="12"/>
  <c r="D74" i="12" s="1"/>
  <c r="C78" i="12"/>
  <c r="C74" i="12" s="1"/>
  <c r="E76" i="12"/>
  <c r="D76" i="12"/>
  <c r="C76" i="12"/>
  <c r="E75" i="12"/>
  <c r="D75" i="12"/>
  <c r="C75" i="12"/>
  <c r="E72" i="12"/>
  <c r="E71" i="12" s="1"/>
  <c r="D72" i="12"/>
  <c r="D71" i="12" s="1"/>
  <c r="C72" i="12"/>
  <c r="C71" i="12" s="1"/>
  <c r="E69" i="12"/>
  <c r="D69" i="12"/>
  <c r="C69" i="12"/>
  <c r="E63" i="12"/>
  <c r="D63" i="12"/>
  <c r="C63" i="12"/>
  <c r="E62" i="12"/>
  <c r="D62" i="12"/>
  <c r="C62" i="12"/>
  <c r="E60" i="12"/>
  <c r="D60" i="12"/>
  <c r="C60" i="12"/>
  <c r="E58" i="12"/>
  <c r="D58" i="12"/>
  <c r="C58" i="12"/>
  <c r="E57" i="12"/>
  <c r="D57" i="12"/>
  <c r="C57" i="12"/>
  <c r="E50" i="12"/>
  <c r="E28" i="12" s="1"/>
  <c r="D50" i="12"/>
  <c r="D28" i="12" s="1"/>
  <c r="C50" i="12"/>
  <c r="C28" i="12" s="1"/>
  <c r="E40" i="12"/>
  <c r="D40" i="12"/>
  <c r="C40" i="12"/>
  <c r="E33" i="12"/>
  <c r="D33" i="12"/>
  <c r="C33" i="12"/>
  <c r="E29" i="12"/>
  <c r="D29" i="12"/>
  <c r="C29" i="12"/>
  <c r="E25" i="12"/>
  <c r="D25" i="12"/>
  <c r="C25" i="12"/>
  <c r="E23" i="12"/>
  <c r="D23" i="12"/>
  <c r="C23" i="12"/>
  <c r="E19" i="12"/>
  <c r="D19" i="12"/>
  <c r="C19" i="12"/>
  <c r="E18" i="12"/>
  <c r="D18" i="12"/>
  <c r="C18" i="12"/>
  <c r="C17" i="12" s="1"/>
  <c r="C16" i="12" s="1"/>
  <c r="H61" i="13"/>
  <c r="H60" i="13" s="1"/>
  <c r="H59" i="13" s="1"/>
  <c r="J60" i="13"/>
  <c r="J59" i="13" s="1"/>
  <c r="G60" i="13"/>
  <c r="F60" i="13"/>
  <c r="E60" i="13"/>
  <c r="E59" i="13" s="1"/>
  <c r="D60" i="13"/>
  <c r="D59" i="13" s="1"/>
  <c r="C60" i="13"/>
  <c r="C59" i="13" s="1"/>
  <c r="G59" i="13"/>
  <c r="F59" i="13"/>
  <c r="H58" i="13"/>
  <c r="I58" i="13" s="1"/>
  <c r="I57" i="13" s="1"/>
  <c r="J57" i="13"/>
  <c r="H57" i="13"/>
  <c r="G57" i="13"/>
  <c r="F57" i="13"/>
  <c r="E57" i="13"/>
  <c r="D57" i="13"/>
  <c r="C57" i="13"/>
  <c r="H56" i="13"/>
  <c r="I56" i="13" s="1"/>
  <c r="I55" i="13" s="1"/>
  <c r="J55" i="13"/>
  <c r="H55" i="13"/>
  <c r="G55" i="13"/>
  <c r="F55" i="13"/>
  <c r="E55" i="13"/>
  <c r="D55" i="13"/>
  <c r="C55" i="13"/>
  <c r="C63" i="13" s="1"/>
  <c r="I63" i="13" s="1"/>
  <c r="I54" i="13"/>
  <c r="H54" i="13"/>
  <c r="H53" i="13"/>
  <c r="I53" i="13" s="1"/>
  <c r="H52" i="13"/>
  <c r="I52" i="13" s="1"/>
  <c r="H51" i="13"/>
  <c r="I51" i="13" s="1"/>
  <c r="H50" i="13"/>
  <c r="I50" i="13" s="1"/>
  <c r="J49" i="13"/>
  <c r="H49" i="13"/>
  <c r="G49" i="13"/>
  <c r="F49" i="13"/>
  <c r="E49" i="13"/>
  <c r="D49" i="13"/>
  <c r="C49" i="13"/>
  <c r="H48" i="13"/>
  <c r="I48" i="13" s="1"/>
  <c r="I47" i="13" s="1"/>
  <c r="J47" i="13"/>
  <c r="H47" i="13"/>
  <c r="G47" i="13"/>
  <c r="F47" i="13"/>
  <c r="E47" i="13"/>
  <c r="D47" i="13"/>
  <c r="C47" i="13"/>
  <c r="H46" i="13"/>
  <c r="I46" i="13" s="1"/>
  <c r="I45" i="13" s="1"/>
  <c r="J45" i="13"/>
  <c r="H45" i="13"/>
  <c r="G45" i="13"/>
  <c r="F45" i="13"/>
  <c r="E45" i="13"/>
  <c r="D45" i="13"/>
  <c r="C45" i="13"/>
  <c r="H44" i="13"/>
  <c r="I44" i="13" s="1"/>
  <c r="H43" i="13"/>
  <c r="I43" i="13" s="1"/>
  <c r="H42" i="13"/>
  <c r="I42" i="13" s="1"/>
  <c r="H41" i="13"/>
  <c r="I41" i="13" s="1"/>
  <c r="H40" i="13"/>
  <c r="H38" i="13" s="1"/>
  <c r="I39" i="13"/>
  <c r="H39" i="13"/>
  <c r="J38" i="13"/>
  <c r="G38" i="13"/>
  <c r="F38" i="13"/>
  <c r="E38" i="13"/>
  <c r="D38" i="13"/>
  <c r="C38" i="13"/>
  <c r="H37" i="13"/>
  <c r="H36" i="13" s="1"/>
  <c r="J36" i="13"/>
  <c r="G36" i="13"/>
  <c r="F36" i="13"/>
  <c r="E36" i="13"/>
  <c r="D36" i="13"/>
  <c r="C36" i="13"/>
  <c r="H35" i="13"/>
  <c r="I35" i="13" s="1"/>
  <c r="H34" i="13"/>
  <c r="I34" i="13" s="1"/>
  <c r="I33" i="13"/>
  <c r="H33" i="13"/>
  <c r="H32" i="13"/>
  <c r="I32" i="13" s="1"/>
  <c r="H31" i="13"/>
  <c r="I31" i="13" s="1"/>
  <c r="H30" i="13"/>
  <c r="I30" i="13" s="1"/>
  <c r="H29" i="13"/>
  <c r="I29" i="13" s="1"/>
  <c r="H28" i="13"/>
  <c r="H26" i="13" s="1"/>
  <c r="I27" i="13"/>
  <c r="H27" i="13"/>
  <c r="J26" i="13"/>
  <c r="G26" i="13"/>
  <c r="F26" i="13"/>
  <c r="E26" i="13"/>
  <c r="D26" i="13"/>
  <c r="C26" i="13"/>
  <c r="C62" i="13" s="1"/>
  <c r="I62" i="13" s="1"/>
  <c r="H25" i="13"/>
  <c r="I25" i="13" s="1"/>
  <c r="I24" i="13"/>
  <c r="H24" i="13"/>
  <c r="H23" i="13"/>
  <c r="I23" i="13" s="1"/>
  <c r="H22" i="13"/>
  <c r="I22" i="13" s="1"/>
  <c r="H21" i="13"/>
  <c r="I21" i="13" s="1"/>
  <c r="H20" i="13"/>
  <c r="I20" i="13" s="1"/>
  <c r="I19" i="13" s="1"/>
  <c r="J19" i="13"/>
  <c r="H19" i="13"/>
  <c r="G19" i="13"/>
  <c r="F19" i="13"/>
  <c r="E19" i="13"/>
  <c r="D19" i="13"/>
  <c r="C19" i="13"/>
  <c r="H18" i="13"/>
  <c r="I18" i="13" s="1"/>
  <c r="H17" i="13"/>
  <c r="I17" i="13" s="1"/>
  <c r="H16" i="13"/>
  <c r="H15" i="13" s="1"/>
  <c r="J15" i="13"/>
  <c r="G15" i="13"/>
  <c r="F15" i="13"/>
  <c r="E15" i="13"/>
  <c r="D15" i="13"/>
  <c r="C15" i="13"/>
  <c r="H14" i="13"/>
  <c r="I14" i="13" s="1"/>
  <c r="H13" i="13"/>
  <c r="H12" i="13" s="1"/>
  <c r="J12" i="13"/>
  <c r="G12" i="13"/>
  <c r="F12" i="13"/>
  <c r="E12" i="13"/>
  <c r="D12" i="13"/>
  <c r="C12" i="13"/>
  <c r="H11" i="13"/>
  <c r="I11" i="13" s="1"/>
  <c r="I10" i="13" s="1"/>
  <c r="J10" i="13"/>
  <c r="H10" i="13"/>
  <c r="G10" i="13"/>
  <c r="F10" i="13"/>
  <c r="E10" i="13"/>
  <c r="D10" i="13"/>
  <c r="C10" i="13"/>
  <c r="H9" i="13"/>
  <c r="I9" i="13" s="1"/>
  <c r="H8" i="13"/>
  <c r="I8" i="13" s="1"/>
  <c r="H7" i="13"/>
  <c r="H6" i="13" s="1"/>
  <c r="H5" i="13" s="1"/>
  <c r="H4" i="13" s="1"/>
  <c r="J6" i="13"/>
  <c r="J5" i="13" s="1"/>
  <c r="J4" i="13" s="1"/>
  <c r="G6" i="13"/>
  <c r="F6" i="13"/>
  <c r="E6" i="13"/>
  <c r="E5" i="13" s="1"/>
  <c r="E4" i="13" s="1"/>
  <c r="D6" i="13"/>
  <c r="D5" i="13" s="1"/>
  <c r="D4" i="13" s="1"/>
  <c r="C6" i="13"/>
  <c r="C5" i="13" s="1"/>
  <c r="C4" i="13" s="1"/>
  <c r="G5" i="13"/>
  <c r="G4" i="13" s="1"/>
  <c r="F5" i="13"/>
  <c r="F4" i="13" s="1"/>
  <c r="G26" i="1"/>
  <c r="G10" i="3" l="1"/>
  <c r="G113" i="3"/>
  <c r="G102" i="3"/>
  <c r="G101" i="3" s="1"/>
  <c r="D17" i="12"/>
  <c r="D16" i="12" s="1"/>
  <c r="C136" i="12"/>
  <c r="E136" i="12"/>
  <c r="E81" i="12" s="1"/>
  <c r="E17" i="12"/>
  <c r="E16" i="12" s="1"/>
  <c r="D136" i="12"/>
  <c r="C82" i="12"/>
  <c r="C81" i="12" s="1"/>
  <c r="D82" i="12"/>
  <c r="D81" i="12" s="1"/>
  <c r="I26" i="13"/>
  <c r="I38" i="13"/>
  <c r="I49" i="13"/>
  <c r="I7" i="13"/>
  <c r="I6" i="13" s="1"/>
  <c r="I13" i="13"/>
  <c r="I12" i="13" s="1"/>
  <c r="I16" i="13"/>
  <c r="I15" i="13" s="1"/>
  <c r="I28" i="13"/>
  <c r="I37" i="13"/>
  <c r="I36" i="13" s="1"/>
  <c r="I40" i="13"/>
  <c r="I61" i="13"/>
  <c r="I60" i="13" s="1"/>
  <c r="I59" i="13" s="1"/>
  <c r="J136" i="3"/>
  <c r="I136" i="3"/>
  <c r="I5" i="13" l="1"/>
  <c r="I4" i="13" s="1"/>
  <c r="V64" i="12"/>
  <c r="V63" i="12" s="1"/>
  <c r="V62" i="12" s="1"/>
  <c r="U64" i="12"/>
  <c r="W64" i="12" s="1"/>
  <c r="I155" i="3" s="1"/>
  <c r="T63" i="12"/>
  <c r="T62" i="12" s="1"/>
  <c r="S63" i="12"/>
  <c r="S62" i="12" s="1"/>
  <c r="R63" i="12"/>
  <c r="R62" i="12" s="1"/>
  <c r="Q63" i="12"/>
  <c r="Q62" i="12" s="1"/>
  <c r="P63" i="12"/>
  <c r="P62" i="12" s="1"/>
  <c r="O63" i="12"/>
  <c r="O62" i="12" s="1"/>
  <c r="N63" i="12"/>
  <c r="N62" i="12" s="1"/>
  <c r="M63" i="12"/>
  <c r="M62" i="12" s="1"/>
  <c r="L63" i="12"/>
  <c r="L62" i="12" s="1"/>
  <c r="K63" i="12"/>
  <c r="K62" i="12" s="1"/>
  <c r="P49" i="12"/>
  <c r="O49" i="12"/>
  <c r="P47" i="12"/>
  <c r="O47" i="12"/>
  <c r="P42" i="12"/>
  <c r="O42" i="12"/>
  <c r="O40" i="12" l="1"/>
  <c r="X64" i="12"/>
  <c r="X63" i="12" s="1"/>
  <c r="X62" i="12" s="1"/>
  <c r="H155" i="3"/>
  <c r="I154" i="3"/>
  <c r="I153" i="3" s="1"/>
  <c r="W63" i="12"/>
  <c r="W62" i="12" s="1"/>
  <c r="U63" i="12"/>
  <c r="U62" i="12" s="1"/>
  <c r="V51" i="12"/>
  <c r="V50" i="12" s="1"/>
  <c r="U51" i="12"/>
  <c r="U50" i="12" s="1"/>
  <c r="T56" i="12"/>
  <c r="T50" i="12" s="1"/>
  <c r="S56" i="12"/>
  <c r="S50" i="12" s="1"/>
  <c r="R84" i="12"/>
  <c r="R83" i="12" s="1"/>
  <c r="Q84" i="12"/>
  <c r="Q83" i="12" s="1"/>
  <c r="R75" i="12"/>
  <c r="R74" i="12" s="1"/>
  <c r="Q75" i="12"/>
  <c r="Q74" i="12" s="1"/>
  <c r="R73" i="12"/>
  <c r="Q73" i="12"/>
  <c r="R71" i="12"/>
  <c r="Q71" i="12"/>
  <c r="Q52" i="12"/>
  <c r="R52" i="12"/>
  <c r="R51" i="12"/>
  <c r="Q51" i="12"/>
  <c r="R49" i="12"/>
  <c r="Q49" i="12"/>
  <c r="R42" i="12"/>
  <c r="Q42" i="12"/>
  <c r="Q35" i="12"/>
  <c r="R35" i="12"/>
  <c r="Q36" i="12"/>
  <c r="R36" i="12"/>
  <c r="Q37" i="12"/>
  <c r="R37" i="12"/>
  <c r="R34" i="12"/>
  <c r="Q34" i="12"/>
  <c r="P40" i="12"/>
  <c r="O35" i="12"/>
  <c r="P35" i="12"/>
  <c r="O36" i="12"/>
  <c r="P36" i="12"/>
  <c r="O37" i="12"/>
  <c r="P37" i="12"/>
  <c r="P34" i="12"/>
  <c r="O34" i="12"/>
  <c r="M72" i="12"/>
  <c r="W72" i="12" s="1"/>
  <c r="I164" i="3" s="1"/>
  <c r="H164" i="3" s="1"/>
  <c r="N72" i="12"/>
  <c r="X72" i="12" s="1"/>
  <c r="J164" i="3" s="1"/>
  <c r="M73" i="12"/>
  <c r="N73" i="12"/>
  <c r="N71" i="12"/>
  <c r="M71" i="12"/>
  <c r="M68" i="12"/>
  <c r="N68" i="12"/>
  <c r="M69" i="12"/>
  <c r="N69" i="12"/>
  <c r="N67" i="12"/>
  <c r="M67" i="12"/>
  <c r="N82" i="12"/>
  <c r="X82" i="12" s="1"/>
  <c r="M82" i="12"/>
  <c r="M81" i="12" s="1"/>
  <c r="N80" i="12"/>
  <c r="N79" i="12" s="1"/>
  <c r="M80" i="12"/>
  <c r="M79" i="12" s="1"/>
  <c r="N75" i="12"/>
  <c r="N74" i="12" s="1"/>
  <c r="M75" i="12"/>
  <c r="M74" i="12" s="1"/>
  <c r="N61" i="12"/>
  <c r="N60" i="12" s="1"/>
  <c r="M61" i="12"/>
  <c r="M60" i="12" s="1"/>
  <c r="N56" i="12"/>
  <c r="M56" i="12"/>
  <c r="M52" i="12"/>
  <c r="N52" i="12"/>
  <c r="M53" i="12"/>
  <c r="N53" i="12"/>
  <c r="N51" i="12"/>
  <c r="M51" i="12"/>
  <c r="N49" i="12"/>
  <c r="M49" i="12"/>
  <c r="M47" i="12"/>
  <c r="N47" i="12"/>
  <c r="N46" i="12"/>
  <c r="M46" i="12"/>
  <c r="N44" i="12"/>
  <c r="M44" i="12"/>
  <c r="N43" i="12"/>
  <c r="M43" i="12"/>
  <c r="N42" i="12"/>
  <c r="M42" i="12"/>
  <c r="N41" i="12"/>
  <c r="M41" i="12"/>
  <c r="M35" i="12"/>
  <c r="N35" i="12"/>
  <c r="M36" i="12"/>
  <c r="N36" i="12"/>
  <c r="M37" i="12"/>
  <c r="N37" i="12"/>
  <c r="M38" i="12"/>
  <c r="N38" i="12"/>
  <c r="M39" i="12"/>
  <c r="N39" i="12"/>
  <c r="N34" i="12"/>
  <c r="M34" i="12"/>
  <c r="N32" i="12"/>
  <c r="M32" i="12"/>
  <c r="N30" i="12"/>
  <c r="M30" i="12"/>
  <c r="L80" i="12"/>
  <c r="L79" i="12" s="1"/>
  <c r="K80" i="12"/>
  <c r="L77" i="12"/>
  <c r="X77" i="12" s="1"/>
  <c r="K77" i="12"/>
  <c r="W77" i="12" s="1"/>
  <c r="K68" i="12"/>
  <c r="L68" i="12"/>
  <c r="K69" i="12"/>
  <c r="L69" i="12"/>
  <c r="K70" i="12"/>
  <c r="W70" i="12" s="1"/>
  <c r="I162" i="3" s="1"/>
  <c r="H162" i="3" s="1"/>
  <c r="L70" i="12"/>
  <c r="X70" i="12" s="1"/>
  <c r="J162" i="3" s="1"/>
  <c r="K71" i="12"/>
  <c r="L71" i="12"/>
  <c r="L67" i="12"/>
  <c r="X67" i="12" s="1"/>
  <c r="J159" i="3" s="1"/>
  <c r="K67" i="12"/>
  <c r="L61" i="12"/>
  <c r="L60" i="12" s="1"/>
  <c r="K61" i="12"/>
  <c r="L59" i="12"/>
  <c r="X59" i="12" s="1"/>
  <c r="K59" i="12"/>
  <c r="K58" i="12" s="1"/>
  <c r="K52" i="12"/>
  <c r="L52" i="12"/>
  <c r="K53" i="12"/>
  <c r="L53" i="12"/>
  <c r="K54" i="12"/>
  <c r="W54" i="12" s="1"/>
  <c r="I142" i="3" s="1"/>
  <c r="H142" i="3" s="1"/>
  <c r="L54" i="12"/>
  <c r="X54" i="12" s="1"/>
  <c r="J142" i="3" s="1"/>
  <c r="K55" i="12"/>
  <c r="W55" i="12" s="1"/>
  <c r="I143" i="3" s="1"/>
  <c r="H143" i="3" s="1"/>
  <c r="L55" i="12"/>
  <c r="X55" i="12" s="1"/>
  <c r="J143" i="3" s="1"/>
  <c r="K56" i="12"/>
  <c r="L56" i="12"/>
  <c r="L51" i="12"/>
  <c r="K51" i="12"/>
  <c r="K47" i="12"/>
  <c r="L47" i="12"/>
  <c r="K48" i="12"/>
  <c r="W48" i="12" s="1"/>
  <c r="I134" i="3" s="1"/>
  <c r="H134" i="3" s="1"/>
  <c r="L48" i="12"/>
  <c r="X48" i="12" s="1"/>
  <c r="J134" i="3" s="1"/>
  <c r="K49" i="12"/>
  <c r="L49" i="12"/>
  <c r="L46" i="12"/>
  <c r="K46" i="12"/>
  <c r="W46" i="12" s="1"/>
  <c r="I132" i="3" s="1"/>
  <c r="H132" i="3" s="1"/>
  <c r="L45" i="12"/>
  <c r="X45" i="12" s="1"/>
  <c r="J131" i="3" s="1"/>
  <c r="K45" i="12"/>
  <c r="W45" i="12" s="1"/>
  <c r="I131" i="3" s="1"/>
  <c r="H131" i="3" s="1"/>
  <c r="L44" i="12"/>
  <c r="K44" i="12"/>
  <c r="L43" i="12"/>
  <c r="K43" i="12"/>
  <c r="L42" i="12"/>
  <c r="K42" i="12"/>
  <c r="L41" i="12"/>
  <c r="K41" i="12"/>
  <c r="K37" i="12"/>
  <c r="L37" i="12"/>
  <c r="K38" i="12"/>
  <c r="W38" i="12" s="1"/>
  <c r="I124" i="3" s="1"/>
  <c r="H124" i="3" s="1"/>
  <c r="L38" i="12"/>
  <c r="K39" i="12"/>
  <c r="W39" i="12" s="1"/>
  <c r="I125" i="3" s="1"/>
  <c r="H125" i="3" s="1"/>
  <c r="L39" i="12"/>
  <c r="X39" i="12" s="1"/>
  <c r="J125" i="3" s="1"/>
  <c r="L36" i="12"/>
  <c r="K36" i="12"/>
  <c r="L35" i="12"/>
  <c r="K35" i="12"/>
  <c r="L34" i="12"/>
  <c r="K34" i="12"/>
  <c r="K32" i="12"/>
  <c r="L32" i="12"/>
  <c r="L31" i="12"/>
  <c r="X31" i="12" s="1"/>
  <c r="J116" i="3" s="1"/>
  <c r="K31" i="12"/>
  <c r="W31" i="12" s="1"/>
  <c r="I116" i="3" s="1"/>
  <c r="H116" i="3" s="1"/>
  <c r="L30" i="12"/>
  <c r="K30" i="12"/>
  <c r="K27" i="12"/>
  <c r="W27" i="12" s="1"/>
  <c r="I112" i="3" s="1"/>
  <c r="H112" i="3" s="1"/>
  <c r="L27" i="12"/>
  <c r="X27" i="12" s="1"/>
  <c r="J112" i="3" s="1"/>
  <c r="L26" i="12"/>
  <c r="X26" i="12" s="1"/>
  <c r="J111" i="3" s="1"/>
  <c r="K26" i="12"/>
  <c r="W26" i="12" s="1"/>
  <c r="I111" i="3" s="1"/>
  <c r="L24" i="12"/>
  <c r="L23" i="12" s="1"/>
  <c r="K24" i="12"/>
  <c r="K23" i="12" s="1"/>
  <c r="K21" i="12"/>
  <c r="W21" i="12" s="1"/>
  <c r="I106" i="3" s="1"/>
  <c r="H106" i="3" s="1"/>
  <c r="L21" i="12"/>
  <c r="K22" i="12"/>
  <c r="W22" i="12" s="1"/>
  <c r="I107" i="3" s="1"/>
  <c r="H107" i="3" s="1"/>
  <c r="L22" i="12"/>
  <c r="X22" i="12" s="1"/>
  <c r="J107" i="3" s="1"/>
  <c r="L20" i="12"/>
  <c r="X20" i="12" s="1"/>
  <c r="J105" i="3" s="1"/>
  <c r="K20" i="12"/>
  <c r="W20" i="12" s="1"/>
  <c r="I105" i="3" s="1"/>
  <c r="S19" i="12"/>
  <c r="T19" i="12"/>
  <c r="U19" i="12"/>
  <c r="V19" i="12"/>
  <c r="S23" i="12"/>
  <c r="T23" i="12"/>
  <c r="U23" i="12"/>
  <c r="V23" i="12"/>
  <c r="S25" i="12"/>
  <c r="T25" i="12"/>
  <c r="U25" i="12"/>
  <c r="V25" i="12"/>
  <c r="S29" i="12"/>
  <c r="T29" i="12"/>
  <c r="U29" i="12"/>
  <c r="V29" i="12"/>
  <c r="S33" i="12"/>
  <c r="T33" i="12"/>
  <c r="U33" i="12"/>
  <c r="V33" i="12"/>
  <c r="S40" i="12"/>
  <c r="T40" i="12"/>
  <c r="U40" i="12"/>
  <c r="V40" i="12"/>
  <c r="S58" i="12"/>
  <c r="T58" i="12"/>
  <c r="U58" i="12"/>
  <c r="V58" i="12"/>
  <c r="S60" i="12"/>
  <c r="T60" i="12"/>
  <c r="U60" i="12"/>
  <c r="V60" i="12"/>
  <c r="S66" i="12"/>
  <c r="T66" i="12"/>
  <c r="U66" i="12"/>
  <c r="V66" i="12"/>
  <c r="S74" i="12"/>
  <c r="T74" i="12"/>
  <c r="U74" i="12"/>
  <c r="V74" i="12"/>
  <c r="S76" i="12"/>
  <c r="T76" i="12"/>
  <c r="U76" i="12"/>
  <c r="V76" i="12"/>
  <c r="S79" i="12"/>
  <c r="T79" i="12"/>
  <c r="U79" i="12"/>
  <c r="V79" i="12"/>
  <c r="S81" i="12"/>
  <c r="T81" i="12"/>
  <c r="U81" i="12"/>
  <c r="V81" i="12"/>
  <c r="S83" i="12"/>
  <c r="T83" i="12"/>
  <c r="U83" i="12"/>
  <c r="V83" i="12"/>
  <c r="O19" i="12"/>
  <c r="P19" i="12"/>
  <c r="Q19" i="12"/>
  <c r="R19" i="12"/>
  <c r="O23" i="12"/>
  <c r="P23" i="12"/>
  <c r="Q23" i="12"/>
  <c r="R23" i="12"/>
  <c r="O25" i="12"/>
  <c r="P25" i="12"/>
  <c r="Q25" i="12"/>
  <c r="R25" i="12"/>
  <c r="O29" i="12"/>
  <c r="P29" i="12"/>
  <c r="Q29" i="12"/>
  <c r="R29" i="12"/>
  <c r="O50" i="12"/>
  <c r="P50" i="12"/>
  <c r="O58" i="12"/>
  <c r="P58" i="12"/>
  <c r="Q58" i="12"/>
  <c r="R58" i="12"/>
  <c r="O60" i="12"/>
  <c r="P60" i="12"/>
  <c r="Q60" i="12"/>
  <c r="R60" i="12"/>
  <c r="O66" i="12"/>
  <c r="P66" i="12"/>
  <c r="O74" i="12"/>
  <c r="P74" i="12"/>
  <c r="O76" i="12"/>
  <c r="P76" i="12"/>
  <c r="Q76" i="12"/>
  <c r="R76" i="12"/>
  <c r="O79" i="12"/>
  <c r="P79" i="12"/>
  <c r="Q79" i="12"/>
  <c r="R79" i="12"/>
  <c r="O81" i="12"/>
  <c r="P81" i="12"/>
  <c r="Q81" i="12"/>
  <c r="R81" i="12"/>
  <c r="O83" i="12"/>
  <c r="P83" i="12"/>
  <c r="M19" i="12"/>
  <c r="N19" i="12"/>
  <c r="M23" i="12"/>
  <c r="N23" i="12"/>
  <c r="M25" i="12"/>
  <c r="N25" i="12"/>
  <c r="M58" i="12"/>
  <c r="N58" i="12"/>
  <c r="M76" i="12"/>
  <c r="N76" i="12"/>
  <c r="M83" i="12"/>
  <c r="N83" i="12"/>
  <c r="L83" i="12"/>
  <c r="K83" i="12"/>
  <c r="L81" i="12"/>
  <c r="K81" i="12"/>
  <c r="L74" i="12"/>
  <c r="K74" i="12"/>
  <c r="W61" i="12" l="1"/>
  <c r="I150" i="3" s="1"/>
  <c r="Q78" i="12"/>
  <c r="W67" i="12"/>
  <c r="I159" i="3" s="1"/>
  <c r="H159" i="3" s="1"/>
  <c r="J155" i="3"/>
  <c r="J154" i="3" s="1"/>
  <c r="J153" i="3" s="1"/>
  <c r="X81" i="12"/>
  <c r="J174" i="3"/>
  <c r="J173" i="3" s="1"/>
  <c r="X75" i="12"/>
  <c r="X74" i="12" s="1"/>
  <c r="R66" i="12"/>
  <c r="W68" i="12"/>
  <c r="I160" i="3" s="1"/>
  <c r="H160" i="3" s="1"/>
  <c r="X76" i="12"/>
  <c r="J167" i="3"/>
  <c r="J166" i="3" s="1"/>
  <c r="W76" i="12"/>
  <c r="I167" i="3"/>
  <c r="H150" i="3"/>
  <c r="I149" i="3"/>
  <c r="X58" i="12"/>
  <c r="J148" i="3"/>
  <c r="H111" i="3"/>
  <c r="I110" i="3"/>
  <c r="H105" i="3"/>
  <c r="I104" i="3"/>
  <c r="X47" i="12"/>
  <c r="J133" i="3" s="1"/>
  <c r="P57" i="12"/>
  <c r="X46" i="12"/>
  <c r="J132" i="3" s="1"/>
  <c r="Q66" i="12"/>
  <c r="Q65" i="12" s="1"/>
  <c r="W75" i="12"/>
  <c r="W53" i="12"/>
  <c r="I141" i="3" s="1"/>
  <c r="H141" i="3" s="1"/>
  <c r="X43" i="12"/>
  <c r="J129" i="3" s="1"/>
  <c r="X53" i="12"/>
  <c r="J141" i="3" s="1"/>
  <c r="W51" i="12"/>
  <c r="I139" i="3" s="1"/>
  <c r="X68" i="12"/>
  <c r="J160" i="3" s="1"/>
  <c r="X73" i="12"/>
  <c r="J165" i="3" s="1"/>
  <c r="R40" i="12"/>
  <c r="N81" i="12"/>
  <c r="N78" i="12" s="1"/>
  <c r="X37" i="12"/>
  <c r="J123" i="3" s="1"/>
  <c r="W41" i="12"/>
  <c r="I127" i="3" s="1"/>
  <c r="W82" i="12"/>
  <c r="X38" i="12"/>
  <c r="J124" i="3" s="1"/>
  <c r="L76" i="12"/>
  <c r="R50" i="12"/>
  <c r="K25" i="12"/>
  <c r="L25" i="12"/>
  <c r="X61" i="12"/>
  <c r="K60" i="12"/>
  <c r="K57" i="12" s="1"/>
  <c r="X32" i="12"/>
  <c r="J117" i="3" s="1"/>
  <c r="W80" i="12"/>
  <c r="W34" i="12"/>
  <c r="I120" i="3" s="1"/>
  <c r="Q33" i="12"/>
  <c r="S65" i="12"/>
  <c r="W32" i="12"/>
  <c r="I117" i="3" s="1"/>
  <c r="H117" i="3" s="1"/>
  <c r="K76" i="12"/>
  <c r="X49" i="12"/>
  <c r="J135" i="3" s="1"/>
  <c r="X71" i="12"/>
  <c r="J163" i="3" s="1"/>
  <c r="M29" i="12"/>
  <c r="K33" i="12"/>
  <c r="X34" i="12"/>
  <c r="J120" i="3" s="1"/>
  <c r="X41" i="12"/>
  <c r="W49" i="12"/>
  <c r="I135" i="3" s="1"/>
  <c r="H135" i="3" s="1"/>
  <c r="N29" i="12"/>
  <c r="X42" i="12"/>
  <c r="J128" i="3" s="1"/>
  <c r="W43" i="12"/>
  <c r="I129" i="3" s="1"/>
  <c r="H129" i="3" s="1"/>
  <c r="X52" i="12"/>
  <c r="J140" i="3" s="1"/>
  <c r="R57" i="12"/>
  <c r="W71" i="12"/>
  <c r="I163" i="3" s="1"/>
  <c r="H163" i="3" s="1"/>
  <c r="X35" i="12"/>
  <c r="J121" i="3" s="1"/>
  <c r="W35" i="12"/>
  <c r="I121" i="3" s="1"/>
  <c r="H121" i="3" s="1"/>
  <c r="W24" i="12"/>
  <c r="W36" i="12"/>
  <c r="I122" i="3" s="1"/>
  <c r="H122" i="3" s="1"/>
  <c r="X69" i="12"/>
  <c r="J161" i="3" s="1"/>
  <c r="W37" i="12"/>
  <c r="I123" i="3" s="1"/>
  <c r="H123" i="3" s="1"/>
  <c r="X36" i="12"/>
  <c r="J122" i="3" s="1"/>
  <c r="W47" i="12"/>
  <c r="I133" i="3" s="1"/>
  <c r="H133" i="3" s="1"/>
  <c r="W52" i="12"/>
  <c r="I140" i="3" s="1"/>
  <c r="H140" i="3" s="1"/>
  <c r="R78" i="12"/>
  <c r="K29" i="12"/>
  <c r="W44" i="12"/>
  <c r="I130" i="3" s="1"/>
  <c r="H130" i="3" s="1"/>
  <c r="W42" i="12"/>
  <c r="I128" i="3" s="1"/>
  <c r="H128" i="3" s="1"/>
  <c r="V78" i="12"/>
  <c r="V57" i="12"/>
  <c r="X30" i="12"/>
  <c r="X44" i="12"/>
  <c r="J130" i="3" s="1"/>
  <c r="X51" i="12"/>
  <c r="J139" i="3" s="1"/>
  <c r="M33" i="12"/>
  <c r="W73" i="12"/>
  <c r="I165" i="3" s="1"/>
  <c r="H165" i="3" s="1"/>
  <c r="Q50" i="12"/>
  <c r="X25" i="12"/>
  <c r="K79" i="12"/>
  <c r="K78" i="12" s="1"/>
  <c r="U57" i="12"/>
  <c r="X56" i="12"/>
  <c r="J145" i="3" s="1"/>
  <c r="X80" i="12"/>
  <c r="O78" i="12"/>
  <c r="T57" i="12"/>
  <c r="W56" i="12"/>
  <c r="I145" i="3" s="1"/>
  <c r="H145" i="3" s="1"/>
  <c r="W25" i="12"/>
  <c r="N50" i="12"/>
  <c r="W30" i="12"/>
  <c r="I115" i="3" s="1"/>
  <c r="W59" i="12"/>
  <c r="K50" i="12"/>
  <c r="W84" i="12"/>
  <c r="P78" i="12"/>
  <c r="R18" i="12"/>
  <c r="K40" i="12"/>
  <c r="K19" i="12"/>
  <c r="L19" i="12"/>
  <c r="N33" i="12"/>
  <c r="L29" i="12"/>
  <c r="T65" i="12"/>
  <c r="S57" i="12"/>
  <c r="V28" i="12"/>
  <c r="U18" i="12"/>
  <c r="N57" i="12"/>
  <c r="X21" i="12"/>
  <c r="O18" i="12"/>
  <c r="R33" i="12"/>
  <c r="L66" i="12"/>
  <c r="P33" i="12"/>
  <c r="P28" i="12" s="1"/>
  <c r="X24" i="12"/>
  <c r="L58" i="12"/>
  <c r="L57" i="12" s="1"/>
  <c r="M57" i="12"/>
  <c r="L33" i="12"/>
  <c r="K66" i="12"/>
  <c r="W69" i="12"/>
  <c r="I161" i="3" s="1"/>
  <c r="H161" i="3" s="1"/>
  <c r="X84" i="12"/>
  <c r="O57" i="12"/>
  <c r="S78" i="12"/>
  <c r="W19" i="12"/>
  <c r="R65" i="12"/>
  <c r="Q40" i="12"/>
  <c r="O33" i="12"/>
  <c r="N66" i="12"/>
  <c r="N65" i="12" s="1"/>
  <c r="M78" i="12"/>
  <c r="M66" i="12"/>
  <c r="M65" i="12" s="1"/>
  <c r="M50" i="12"/>
  <c r="M40" i="12"/>
  <c r="N40" i="12"/>
  <c r="L78" i="12"/>
  <c r="L50" i="12"/>
  <c r="L40" i="12"/>
  <c r="N18" i="12"/>
  <c r="M18" i="12"/>
  <c r="S28" i="12"/>
  <c r="Q57" i="12"/>
  <c r="V18" i="12"/>
  <c r="U78" i="12"/>
  <c r="U28" i="12"/>
  <c r="T78" i="12"/>
  <c r="V65" i="12"/>
  <c r="T28" i="12"/>
  <c r="T18" i="12"/>
  <c r="P65" i="12"/>
  <c r="Q18" i="12"/>
  <c r="U65" i="12"/>
  <c r="S18" i="12"/>
  <c r="O65" i="12"/>
  <c r="P18" i="12"/>
  <c r="W60" i="12" l="1"/>
  <c r="J169" i="3"/>
  <c r="J168" i="3" s="1"/>
  <c r="W74" i="12"/>
  <c r="I169" i="3"/>
  <c r="H169" i="3" s="1"/>
  <c r="W81" i="12"/>
  <c r="I174" i="3"/>
  <c r="H174" i="3" s="1"/>
  <c r="V17" i="12"/>
  <c r="V16" i="12" s="1"/>
  <c r="X83" i="12"/>
  <c r="J176" i="3"/>
  <c r="J175" i="3" s="1"/>
  <c r="W83" i="12"/>
  <c r="I176" i="3"/>
  <c r="H176" i="3" s="1"/>
  <c r="J158" i="3"/>
  <c r="X79" i="12"/>
  <c r="J172" i="3"/>
  <c r="J171" i="3" s="1"/>
  <c r="W79" i="12"/>
  <c r="I172" i="3"/>
  <c r="H172" i="3" s="1"/>
  <c r="H167" i="3"/>
  <c r="I166" i="3"/>
  <c r="K65" i="12"/>
  <c r="I158" i="3"/>
  <c r="X60" i="12"/>
  <c r="X57" i="12" s="1"/>
  <c r="J150" i="3"/>
  <c r="J149" i="3" s="1"/>
  <c r="W58" i="12"/>
  <c r="I148" i="3"/>
  <c r="H139" i="3"/>
  <c r="I138" i="3"/>
  <c r="J138" i="3"/>
  <c r="H127" i="3"/>
  <c r="I126" i="3"/>
  <c r="X40" i="12"/>
  <c r="J127" i="3"/>
  <c r="J126" i="3" s="1"/>
  <c r="H120" i="3"/>
  <c r="I119" i="3"/>
  <c r="H115" i="3"/>
  <c r="I114" i="3"/>
  <c r="X29" i="12"/>
  <c r="J115" i="3"/>
  <c r="K18" i="12"/>
  <c r="X23" i="12"/>
  <c r="J109" i="3"/>
  <c r="W23" i="12"/>
  <c r="W18" i="12" s="1"/>
  <c r="I109" i="3"/>
  <c r="X19" i="12"/>
  <c r="J106" i="3"/>
  <c r="R28" i="12"/>
  <c r="R17" i="12" s="1"/>
  <c r="R16" i="12" s="1"/>
  <c r="X66" i="12"/>
  <c r="X65" i="12" s="1"/>
  <c r="P17" i="12"/>
  <c r="P16" i="12" s="1"/>
  <c r="X33" i="12"/>
  <c r="S17" i="12"/>
  <c r="S16" i="12" s="1"/>
  <c r="U17" i="12"/>
  <c r="U16" i="12" s="1"/>
  <c r="N28" i="12"/>
  <c r="N17" i="12" s="1"/>
  <c r="N16" i="12" s="1"/>
  <c r="T17" i="12"/>
  <c r="T16" i="12" s="1"/>
  <c r="L18" i="12"/>
  <c r="W33" i="12"/>
  <c r="W50" i="12"/>
  <c r="L65" i="12"/>
  <c r="W66" i="12"/>
  <c r="W29" i="12"/>
  <c r="X50" i="12"/>
  <c r="W40" i="12"/>
  <c r="M28" i="12"/>
  <c r="M17" i="12" s="1"/>
  <c r="M16" i="12" s="1"/>
  <c r="K28" i="12"/>
  <c r="O28" i="12"/>
  <c r="O17" i="12" s="1"/>
  <c r="O16" i="12" s="1"/>
  <c r="Q28" i="12"/>
  <c r="Q17" i="12" s="1"/>
  <c r="Q16" i="12" s="1"/>
  <c r="L28" i="12"/>
  <c r="X78" i="12" l="1"/>
  <c r="W57" i="12"/>
  <c r="W65" i="12"/>
  <c r="J157" i="3"/>
  <c r="W78" i="12"/>
  <c r="J170" i="3"/>
  <c r="J156" i="3" s="1"/>
  <c r="X18" i="12"/>
  <c r="K17" i="12"/>
  <c r="K16" i="12" s="1"/>
  <c r="H148" i="3"/>
  <c r="I147" i="3"/>
  <c r="I146" i="3" s="1"/>
  <c r="I113" i="3"/>
  <c r="X28" i="12"/>
  <c r="H109" i="3"/>
  <c r="I108" i="3"/>
  <c r="I103" i="3" s="1"/>
  <c r="L17" i="12"/>
  <c r="L16" i="12" s="1"/>
  <c r="W28" i="12"/>
  <c r="W17" i="12" l="1"/>
  <c r="W16" i="12" s="1"/>
  <c r="X17" i="12"/>
  <c r="X16" i="12" s="1"/>
  <c r="I102" i="3"/>
  <c r="G2" i="13"/>
  <c r="C29" i="5" s="1"/>
  <c r="E2" i="13"/>
  <c r="C30" i="5" s="1"/>
  <c r="C2" i="13" l="1"/>
  <c r="D2" i="13"/>
  <c r="C27" i="5" s="1"/>
  <c r="F2" i="13"/>
  <c r="C33" i="5" s="1"/>
  <c r="H175" i="3"/>
  <c r="I175" i="3"/>
  <c r="H173" i="3"/>
  <c r="I173" i="3"/>
  <c r="H168" i="3"/>
  <c r="I168" i="3"/>
  <c r="I157" i="3" s="1"/>
  <c r="C24" i="5" l="1"/>
  <c r="I2" i="13"/>
  <c r="K175" i="3"/>
  <c r="L175" i="3" s="1"/>
  <c r="K173" i="3"/>
  <c r="L173" i="3" s="1"/>
  <c r="K168" i="3"/>
  <c r="L168" i="3" s="1"/>
  <c r="H158" i="3"/>
  <c r="H154" i="3"/>
  <c r="H153" i="3" s="1"/>
  <c r="G13" i="1"/>
  <c r="H93" i="3"/>
  <c r="I93" i="3"/>
  <c r="J93" i="3"/>
  <c r="H91" i="3"/>
  <c r="I91" i="3"/>
  <c r="J91" i="3"/>
  <c r="H86" i="3"/>
  <c r="I86" i="3"/>
  <c r="J86" i="3"/>
  <c r="L86" i="3" s="1"/>
  <c r="H56" i="3"/>
  <c r="I56" i="3"/>
  <c r="J56" i="3"/>
  <c r="H16" i="3"/>
  <c r="I16" i="3"/>
  <c r="J16" i="3"/>
  <c r="H19" i="3"/>
  <c r="I19" i="3"/>
  <c r="J19" i="3"/>
  <c r="L153" i="3" l="1"/>
  <c r="K153" i="3"/>
  <c r="K154" i="3"/>
  <c r="L154" i="3"/>
  <c r="K93" i="3"/>
  <c r="L91" i="3"/>
  <c r="K91" i="3"/>
  <c r="K86" i="3"/>
  <c r="L93" i="3"/>
  <c r="K16" i="3"/>
  <c r="L56" i="3"/>
  <c r="K56" i="3"/>
  <c r="K19" i="3"/>
  <c r="L19" i="3"/>
  <c r="L16" i="3"/>
  <c r="G23" i="1" l="1"/>
  <c r="G27" i="1" s="1"/>
  <c r="F118" i="12" l="1"/>
  <c r="F111" i="12" l="1"/>
  <c r="F150" i="12"/>
  <c r="F146" i="12"/>
  <c r="F143" i="12"/>
  <c r="C13" i="12"/>
  <c r="D36" i="5"/>
  <c r="D13" i="12"/>
  <c r="E36" i="5"/>
  <c r="F153" i="12"/>
  <c r="D30" i="5"/>
  <c r="F156" i="12"/>
  <c r="F160" i="12"/>
  <c r="F87" i="12"/>
  <c r="F123" i="12"/>
  <c r="F132" i="12"/>
  <c r="F155" i="12"/>
  <c r="F138" i="12"/>
  <c r="F94" i="12"/>
  <c r="F127" i="12"/>
  <c r="F159" i="12"/>
  <c r="F36" i="5"/>
  <c r="F121" i="12"/>
  <c r="F107" i="12"/>
  <c r="F108" i="12"/>
  <c r="F84" i="12"/>
  <c r="F110" i="12" l="1"/>
  <c r="F120" i="12"/>
  <c r="C12" i="12"/>
  <c r="D33" i="5"/>
  <c r="D11" i="12"/>
  <c r="E30" i="5"/>
  <c r="D27" i="5"/>
  <c r="C11" i="12"/>
  <c r="F158" i="12"/>
  <c r="E13" i="12"/>
  <c r="F13" i="12" s="1"/>
  <c r="F60" i="12"/>
  <c r="F29" i="12"/>
  <c r="F25" i="12"/>
  <c r="F50" i="12"/>
  <c r="F23" i="12"/>
  <c r="F58" i="12"/>
  <c r="F76" i="12"/>
  <c r="F33" i="5"/>
  <c r="F75" i="12"/>
  <c r="E33" i="5"/>
  <c r="F33" i="12"/>
  <c r="F69" i="12"/>
  <c r="D29" i="5"/>
  <c r="F78" i="12"/>
  <c r="F79" i="12"/>
  <c r="F40" i="12"/>
  <c r="F19" i="12"/>
  <c r="F71" i="12"/>
  <c r="F72" i="12"/>
  <c r="F137" i="12"/>
  <c r="F63" i="12"/>
  <c r="F149" i="12"/>
  <c r="F126" i="12"/>
  <c r="H83" i="3" l="1"/>
  <c r="C10" i="12"/>
  <c r="F57" i="12"/>
  <c r="F24" i="5"/>
  <c r="F62" i="12"/>
  <c r="I84" i="3"/>
  <c r="D9" i="12"/>
  <c r="E29" i="5"/>
  <c r="E11" i="12"/>
  <c r="F11" i="12" s="1"/>
  <c r="F30" i="5"/>
  <c r="J84" i="3"/>
  <c r="H84" i="3"/>
  <c r="C9" i="12"/>
  <c r="D12" i="12"/>
  <c r="F136" i="12"/>
  <c r="E12" i="12"/>
  <c r="F29" i="5"/>
  <c r="F28" i="12"/>
  <c r="F18" i="12"/>
  <c r="F125" i="12"/>
  <c r="E9" i="12" l="1"/>
  <c r="F9" i="12" s="1"/>
  <c r="F74" i="12"/>
  <c r="E24" i="5"/>
  <c r="J83" i="3"/>
  <c r="I83" i="3"/>
  <c r="E27" i="5"/>
  <c r="C8" i="12"/>
  <c r="C7" i="12" s="1"/>
  <c r="D24" i="5"/>
  <c r="D10" i="12"/>
  <c r="F12" i="12"/>
  <c r="D8" i="12"/>
  <c r="F17" i="12"/>
  <c r="E8" i="12"/>
  <c r="F102" i="12"/>
  <c r="D7" i="12" l="1"/>
  <c r="F16" i="12"/>
  <c r="F8" i="12"/>
  <c r="F83" i="12"/>
  <c r="E10" i="12" l="1"/>
  <c r="F27" i="5"/>
  <c r="F82" i="12"/>
  <c r="F81" i="12"/>
  <c r="F10" i="12" l="1"/>
  <c r="E7" i="12"/>
  <c r="H90" i="3"/>
  <c r="I90" i="3"/>
  <c r="J90" i="3"/>
  <c r="G11" i="1"/>
  <c r="H82" i="3"/>
  <c r="H81" i="3" s="1"/>
  <c r="I82" i="3"/>
  <c r="I81" i="3" s="1"/>
  <c r="J82" i="3"/>
  <c r="J81" i="3" s="1"/>
  <c r="H76" i="3"/>
  <c r="I76" i="3"/>
  <c r="J76" i="3"/>
  <c r="H73" i="3"/>
  <c r="I73" i="3"/>
  <c r="J73" i="3"/>
  <c r="H64" i="3"/>
  <c r="I64" i="3"/>
  <c r="J64" i="3"/>
  <c r="H59" i="3"/>
  <c r="I59" i="3"/>
  <c r="J59" i="3"/>
  <c r="H48" i="3"/>
  <c r="H47" i="3" s="1"/>
  <c r="I48" i="3"/>
  <c r="I47" i="3" s="1"/>
  <c r="J48" i="3"/>
  <c r="H42" i="3"/>
  <c r="I42" i="3"/>
  <c r="J42" i="3"/>
  <c r="H39" i="3"/>
  <c r="I39" i="3"/>
  <c r="J39" i="3"/>
  <c r="H36" i="3"/>
  <c r="I36" i="3"/>
  <c r="J36" i="3"/>
  <c r="H33" i="3"/>
  <c r="I33" i="3"/>
  <c r="J33" i="3"/>
  <c r="K33" i="3" s="1"/>
  <c r="H30" i="3"/>
  <c r="I30" i="3"/>
  <c r="J30" i="3"/>
  <c r="H27" i="3"/>
  <c r="I27" i="3"/>
  <c r="J27" i="3"/>
  <c r="H24" i="3"/>
  <c r="I24" i="3"/>
  <c r="J24" i="3"/>
  <c r="H13" i="3"/>
  <c r="H12" i="3" s="1"/>
  <c r="I13" i="3"/>
  <c r="I12" i="3" s="1"/>
  <c r="J13" i="3"/>
  <c r="J12" i="3" s="1"/>
  <c r="L90" i="3" l="1"/>
  <c r="J89" i="3"/>
  <c r="I89" i="3"/>
  <c r="I88" i="3" s="1"/>
  <c r="I11" i="1" s="1"/>
  <c r="H89" i="3"/>
  <c r="H88" i="3" s="1"/>
  <c r="H11" i="1" s="1"/>
  <c r="L42" i="3"/>
  <c r="L39" i="3"/>
  <c r="J47" i="3"/>
  <c r="K47" i="3" s="1"/>
  <c r="K48" i="3"/>
  <c r="I15" i="3"/>
  <c r="H15" i="3"/>
  <c r="I72" i="3"/>
  <c r="H72" i="3"/>
  <c r="J58" i="3"/>
  <c r="K76" i="3"/>
  <c r="K27" i="3"/>
  <c r="I58" i="3"/>
  <c r="K81" i="3"/>
  <c r="H58" i="3"/>
  <c r="K73" i="3"/>
  <c r="J15" i="3"/>
  <c r="K82" i="3"/>
  <c r="K39" i="3"/>
  <c r="K36" i="3"/>
  <c r="K30" i="3"/>
  <c r="K64" i="3"/>
  <c r="L48" i="3"/>
  <c r="L12" i="3"/>
  <c r="K12" i="3"/>
  <c r="K13" i="3"/>
  <c r="K42" i="3"/>
  <c r="K90" i="3"/>
  <c r="L59" i="3"/>
  <c r="L64" i="3"/>
  <c r="L13" i="3"/>
  <c r="L24" i="3"/>
  <c r="K59" i="3"/>
  <c r="L27" i="3"/>
  <c r="L73" i="3"/>
  <c r="L30" i="3"/>
  <c r="L76" i="3"/>
  <c r="J72" i="3"/>
  <c r="K24" i="3"/>
  <c r="L33" i="3"/>
  <c r="L81" i="3"/>
  <c r="L36" i="3"/>
  <c r="L82" i="3"/>
  <c r="I171" i="3"/>
  <c r="I170" i="3" s="1"/>
  <c r="I156" i="3" s="1"/>
  <c r="I101" i="3" s="1"/>
  <c r="H171" i="3"/>
  <c r="H170" i="3" s="1"/>
  <c r="H166" i="3"/>
  <c r="H157" i="3" s="1"/>
  <c r="H149" i="3"/>
  <c r="J147" i="3"/>
  <c r="J146" i="3" s="1"/>
  <c r="H147" i="3"/>
  <c r="H138" i="3"/>
  <c r="H126" i="3"/>
  <c r="J119" i="3"/>
  <c r="H119" i="3"/>
  <c r="J114" i="3"/>
  <c r="H114" i="3"/>
  <c r="J110" i="3"/>
  <c r="H110" i="3"/>
  <c r="J108" i="3"/>
  <c r="H108" i="3"/>
  <c r="J104" i="3"/>
  <c r="H104" i="3"/>
  <c r="L15" i="3" l="1"/>
  <c r="G14" i="1"/>
  <c r="I11" i="3"/>
  <c r="H11" i="3"/>
  <c r="J11" i="3"/>
  <c r="J10" i="1" s="1"/>
  <c r="K110" i="3"/>
  <c r="K126" i="3"/>
  <c r="K147" i="3"/>
  <c r="L47" i="3"/>
  <c r="K138" i="3"/>
  <c r="K58" i="3"/>
  <c r="L158" i="3"/>
  <c r="K15" i="3"/>
  <c r="L58" i="3"/>
  <c r="L126" i="3"/>
  <c r="K104" i="3"/>
  <c r="L136" i="3"/>
  <c r="L149" i="3"/>
  <c r="L114" i="3"/>
  <c r="L108" i="3"/>
  <c r="L138" i="3"/>
  <c r="H146" i="3"/>
  <c r="K170" i="3"/>
  <c r="L170" i="3" s="1"/>
  <c r="L119" i="3"/>
  <c r="L110" i="3"/>
  <c r="H113" i="3"/>
  <c r="L104" i="3"/>
  <c r="H156" i="3"/>
  <c r="H14" i="1" s="1"/>
  <c r="L147" i="3"/>
  <c r="K166" i="3"/>
  <c r="L166" i="3" s="1"/>
  <c r="L89" i="3"/>
  <c r="J88" i="3"/>
  <c r="J11" i="1" s="1"/>
  <c r="K89" i="3"/>
  <c r="K72" i="3"/>
  <c r="L72" i="3"/>
  <c r="H103" i="3"/>
  <c r="I14" i="1"/>
  <c r="J103" i="3"/>
  <c r="K171" i="3"/>
  <c r="L171" i="3" s="1"/>
  <c r="K114" i="3"/>
  <c r="K158" i="3"/>
  <c r="J113" i="3"/>
  <c r="K136" i="3"/>
  <c r="K149" i="3"/>
  <c r="K108" i="3"/>
  <c r="K119" i="3"/>
  <c r="J14" i="1"/>
  <c r="J102" i="3" l="1"/>
  <c r="J101" i="3" s="1"/>
  <c r="L101" i="3" s="1"/>
  <c r="H10" i="3"/>
  <c r="H10" i="1"/>
  <c r="G10" i="1"/>
  <c r="G12" i="1" s="1"/>
  <c r="I10" i="3"/>
  <c r="I10" i="1"/>
  <c r="H102" i="3"/>
  <c r="H13" i="1" s="1"/>
  <c r="I13" i="1"/>
  <c r="L146" i="3"/>
  <c r="L103" i="3"/>
  <c r="L88" i="3"/>
  <c r="K88" i="3"/>
  <c r="L157" i="3"/>
  <c r="K103" i="3"/>
  <c r="K157" i="3"/>
  <c r="L113" i="3"/>
  <c r="K113" i="3"/>
  <c r="K146" i="3"/>
  <c r="K156" i="3"/>
  <c r="L156" i="3"/>
  <c r="J13" i="1" l="1"/>
  <c r="K101" i="3"/>
  <c r="G15" i="1"/>
  <c r="G16" i="1" s="1"/>
  <c r="H101" i="3"/>
  <c r="J10" i="3"/>
  <c r="L11" i="3"/>
  <c r="K11" i="3"/>
  <c r="L102" i="3"/>
  <c r="K102" i="3"/>
  <c r="L10" i="3" l="1"/>
  <c r="K10" i="3"/>
  <c r="K16" i="6" l="1"/>
  <c r="K15" i="6"/>
  <c r="K9" i="6"/>
  <c r="H16" i="6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K14" i="6" s="1"/>
  <c r="H11" i="6"/>
  <c r="H10" i="6" s="1"/>
  <c r="H9" i="6" s="1"/>
  <c r="I11" i="6"/>
  <c r="I10" i="6" s="1"/>
  <c r="I9" i="6" s="1"/>
  <c r="J11" i="6"/>
  <c r="J10" i="6" s="1"/>
  <c r="J9" i="6" s="1"/>
  <c r="L9" i="6" s="1"/>
  <c r="G11" i="6"/>
  <c r="G10" i="6" s="1"/>
  <c r="G9" i="6" s="1"/>
  <c r="H31" i="10"/>
  <c r="D35" i="10"/>
  <c r="E35" i="10"/>
  <c r="H35" i="10" s="1"/>
  <c r="F35" i="10"/>
  <c r="D31" i="10"/>
  <c r="E31" i="10"/>
  <c r="F31" i="10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H23" i="10" s="1"/>
  <c r="C35" i="10"/>
  <c r="G35" i="10" s="1"/>
  <c r="C31" i="10"/>
  <c r="G31" i="10" s="1"/>
  <c r="C28" i="10"/>
  <c r="C26" i="10"/>
  <c r="C23" i="10"/>
  <c r="C22" i="10" s="1"/>
  <c r="H15" i="10"/>
  <c r="H12" i="10"/>
  <c r="D19" i="10"/>
  <c r="E19" i="10"/>
  <c r="F19" i="10"/>
  <c r="G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K10" i="6" l="1"/>
  <c r="G23" i="10"/>
  <c r="K11" i="6"/>
  <c r="G7" i="10"/>
  <c r="G26" i="10"/>
  <c r="H19" i="10"/>
  <c r="G28" i="10"/>
  <c r="L10" i="6"/>
  <c r="L11" i="6"/>
  <c r="G10" i="10"/>
  <c r="L15" i="6"/>
  <c r="F22" i="10"/>
  <c r="L16" i="6"/>
  <c r="F6" i="10"/>
  <c r="E6" i="10"/>
  <c r="D6" i="10"/>
  <c r="C6" i="10"/>
  <c r="H22" i="10" l="1"/>
  <c r="G22" i="10"/>
  <c r="H6" i="10"/>
  <c r="G6" i="10"/>
  <c r="D11" i="8"/>
  <c r="E11" i="8"/>
  <c r="F11" i="8"/>
  <c r="G11" i="8" s="1"/>
  <c r="C11" i="8"/>
  <c r="H11" i="8" l="1"/>
  <c r="D35" i="5"/>
  <c r="E35" i="5"/>
  <c r="F35" i="5"/>
  <c r="H35" i="5" s="1"/>
  <c r="D31" i="5"/>
  <c r="E31" i="5"/>
  <c r="F31" i="5"/>
  <c r="D28" i="5"/>
  <c r="E28" i="5"/>
  <c r="F28" i="5"/>
  <c r="D26" i="5"/>
  <c r="E26" i="5"/>
  <c r="F26" i="5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D12" i="5"/>
  <c r="E12" i="5"/>
  <c r="F12" i="5"/>
  <c r="D10" i="5"/>
  <c r="E10" i="5"/>
  <c r="F10" i="5"/>
  <c r="D7" i="5"/>
  <c r="E7" i="5"/>
  <c r="F7" i="5"/>
  <c r="C19" i="5"/>
  <c r="C15" i="5"/>
  <c r="C12" i="5"/>
  <c r="C10" i="5"/>
  <c r="C7" i="5"/>
  <c r="H10" i="5" l="1"/>
  <c r="G35" i="5"/>
  <c r="H15" i="5"/>
  <c r="H12" i="5"/>
  <c r="G12" i="5"/>
  <c r="F6" i="5"/>
  <c r="C6" i="5"/>
  <c r="H26" i="5"/>
  <c r="H28" i="5"/>
  <c r="H31" i="5"/>
  <c r="E22" i="5"/>
  <c r="E9" i="8" s="1"/>
  <c r="E7" i="8" s="1"/>
  <c r="E6" i="8" s="1"/>
  <c r="D22" i="5"/>
  <c r="D9" i="8" s="1"/>
  <c r="D7" i="8" s="1"/>
  <c r="D6" i="8" s="1"/>
  <c r="G26" i="5"/>
  <c r="H23" i="5"/>
  <c r="G31" i="5"/>
  <c r="G28" i="5"/>
  <c r="G23" i="5"/>
  <c r="C22" i="5"/>
  <c r="E6" i="5"/>
  <c r="G7" i="5"/>
  <c r="G15" i="5"/>
  <c r="F22" i="5"/>
  <c r="D6" i="5"/>
  <c r="H7" i="5"/>
  <c r="G19" i="5"/>
  <c r="G10" i="5"/>
  <c r="G6" i="5" l="1"/>
  <c r="H6" i="5"/>
  <c r="C9" i="8"/>
  <c r="C7" i="8" s="1"/>
  <c r="C6" i="8" s="1"/>
  <c r="H22" i="5"/>
  <c r="F9" i="8"/>
  <c r="F7" i="8" s="1"/>
  <c r="G22" i="5"/>
  <c r="H26" i="1"/>
  <c r="I26" i="1"/>
  <c r="J26" i="1"/>
  <c r="J27" i="1" s="1"/>
  <c r="K27" i="1" s="1"/>
  <c r="K23" i="1"/>
  <c r="H23" i="1"/>
  <c r="I23" i="1"/>
  <c r="L23" i="1" s="1"/>
  <c r="J23" i="1"/>
  <c r="H15" i="1"/>
  <c r="I15" i="1"/>
  <c r="J15" i="1"/>
  <c r="H12" i="1"/>
  <c r="I12" i="1"/>
  <c r="J12" i="1"/>
  <c r="I27" i="1" l="1"/>
  <c r="H27" i="1"/>
  <c r="L27" i="1"/>
  <c r="K26" i="1"/>
  <c r="L26" i="1"/>
  <c r="H16" i="1"/>
  <c r="F6" i="8"/>
  <c r="H7" i="8"/>
  <c r="G7" i="8"/>
  <c r="L15" i="1"/>
  <c r="J16" i="1"/>
  <c r="K16" i="1" s="1"/>
  <c r="K15" i="1"/>
  <c r="K12" i="1"/>
  <c r="L12" i="1"/>
  <c r="I16" i="1"/>
  <c r="H6" i="8" l="1"/>
  <c r="G6" i="8"/>
  <c r="L16" i="1"/>
</calcChain>
</file>

<file path=xl/sharedStrings.xml><?xml version="1.0" encoding="utf-8"?>
<sst xmlns="http://schemas.openxmlformats.org/spreadsheetml/2006/main" count="679" uniqueCount="274">
  <si>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</si>
  <si>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</si>
  <si>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</si>
  <si>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</si>
  <si>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</si>
  <si>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</si>
  <si>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</si>
  <si>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</si>
  <si>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</si>
  <si>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</si>
  <si>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</si>
  <si>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</si>
  <si>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</si>
  <si>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</si>
  <si>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</si>
  <si>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</si>
  <si>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</si>
  <si>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</si>
  <si>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</si>
  <si>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</si>
  <si>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</si>
  <si>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</si>
  <si>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</si>
  <si>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</si>
  <si>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</si>
  <si>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</si>
  <si>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</si>
  <si>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</si>
  <si>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</si>
  <si>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</si>
  <si>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</si>
  <si>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</si>
  <si>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</si>
  <si>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</si>
  <si>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</si>
  <si>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</si>
  <si>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</si>
  <si>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</si>
  <si>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</si>
  <si>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</si>
  <si>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</si>
  <si>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</si>
  <si>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</si>
  <si>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</si>
  <si>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</si>
  <si>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</si>
  <si>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</si>
  <si>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</si>
  <si>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</si>
  <si>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</si>
  <si>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</si>
  <si>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</si>
  <si>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</si>
  <si>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</si>
  <si>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</si>
  <si>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</si>
  <si>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</si>
  <si>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</si>
  <si>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</si>
  <si>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</si>
  <si>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</si>
  <si>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</si>
  <si>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</si>
  <si>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</si>
  <si>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</si>
  <si>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</si>
  <si>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</si>
  <si>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</si>
  <si>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</si>
  <si>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</si>
  <si>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</si>
  <si>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</si>
  <si>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</si>
  <si>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</si>
  <si>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</si>
  <si>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</si>
  <si>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</si>
  <si>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</si>
  <si>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</si>
  <si>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</si>
  <si>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</si>
  <si>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</si>
  <si>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</si>
  <si>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</si>
  <si>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</si>
  <si>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</si>
  <si>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</si>
  <si>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</si>
  <si>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</si>
  <si>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</si>
  <si>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</si>
  <si>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</si>
  <si>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</si>
  <si>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</si>
  <si>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</si>
  <si>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</si>
  <si>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</si>
  <si>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</si>
  <si>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</si>
  <si>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</si>
  <si>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</si>
  <si>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</si>
  <si>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</si>
  <si>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</si>
  <si>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</si>
  <si>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</si>
  <si>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</si>
  <si>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</si>
  <si>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</si>
  <si>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</si>
  <si>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</si>
  <si>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</si>
  <si>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</si>
  <si>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</si>
  <si>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</si>
  <si>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</si>
  <si>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</si>
  <si>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</si>
  <si>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</si>
  <si>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</si>
  <si>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</si>
  <si>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</si>
  <si>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</si>
  <si>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</si>
  <si>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</si>
  <si>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</si>
  <si>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</si>
  <si>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</si>
  <si>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</si>
  <si>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</si>
  <si>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</si>
  <si>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</si>
  <si>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</si>
  <si>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</si>
  <si>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</si>
  <si>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</si>
  <si>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</si>
  <si>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</si>
  <si>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</si>
  <si>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</si>
  <si>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</si>
  <si>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</si>
  <si>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</si>
  <si>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</si>
  <si>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</si>
  <si>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</si>
  <si>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</si>
  <si>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</si>
  <si>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</si>
  <si>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</si>
  <si>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</si>
  <si>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</si>
  <si>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</si>
  <si>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</si>
  <si>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</si>
  <si>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</si>
  <si>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</si>
  <si>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</si>
  <si>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</si>
  <si>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</si>
  <si>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</si>
  <si>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</si>
  <si>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</si>
  <si>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</si>
  <si>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</si>
  <si>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</si>
  <si>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</si>
  <si>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</si>
  <si>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</si>
  <si>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</si>
  <si>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</si>
  <si>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</si>
  <si>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</si>
  <si>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</si>
  <si>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</si>
  <si>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</si>
  <si>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</si>
  <si>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</si>
  <si>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</si>
  <si>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</si>
  <si>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</si>
  <si>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</si>
  <si>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</si>
  <si>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</si>
  <si>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</si>
  <si>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</si>
  <si>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</si>
  <si>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</si>
  <si>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</si>
  <si>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</si>
  <si>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</si>
  <si>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</si>
  <si>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</si>
  <si>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</si>
  <si>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</si>
  <si>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</si>
  <si>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</si>
  <si>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</si>
  <si>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</si>
  <si>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</si>
  <si>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</si>
  <si>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</si>
  <si>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</si>
  <si>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</si>
  <si>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</si>
  <si>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</si>
  <si>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</si>
  <si>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</si>
  <si>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</si>
  <si>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</si>
  <si>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</si>
  <si>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</si>
  <si>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</si>
  <si>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</si>
  <si>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</si>
  <si>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>Zatvori i kaznionice</t>
  </si>
  <si>
    <t>A630000</t>
  </si>
  <si>
    <t>IZVRŠAVANJE KAZNE ZATVORA, MJERE PRITVORA I ODGOJNE MJERE</t>
  </si>
  <si>
    <t>Opći prihodi i primici</t>
  </si>
  <si>
    <t>Plaće za posebne uvjete rada</t>
  </si>
  <si>
    <t>Kamate za primljene zajmove od trgovačkih društava i obrtnika izvan javnog sektora</t>
  </si>
  <si>
    <t>Rashodi za dodatna ulaganja na nefinancijskoj imovini</t>
  </si>
  <si>
    <t>Dodatna ulaganja na građevinskim objektima</t>
  </si>
  <si>
    <t>Prihodi od igara na sreću</t>
  </si>
  <si>
    <t>Ostali rashodi</t>
  </si>
  <si>
    <t>Tekuće donacije u novcu</t>
  </si>
  <si>
    <t>A630113</t>
  </si>
  <si>
    <t>IZVRŠAVANJE KAZNE ZATVORA, MJERE PRITVORA I ODGOJNE MJERE (IZ EVIDENCIJSKIH PRIHODA)</t>
  </si>
  <si>
    <t>Vlastiti prihodi</t>
  </si>
  <si>
    <t>Sportska i glazbena oprema</t>
  </si>
  <si>
    <t>Višegodišnji nasadi i osnovno stado</t>
  </si>
  <si>
    <t>Osnovno stado</t>
  </si>
  <si>
    <t>Dodatna ulaganja na postrojenjima i opremi</t>
  </si>
  <si>
    <t>Ostali prihodi za posebne namjene</t>
  </si>
  <si>
    <t>Ostale pomoći</t>
  </si>
  <si>
    <t>Dodatna ulaganja za ostalu nefinancijsku imovinu</t>
  </si>
  <si>
    <t>Donacije</t>
  </si>
  <si>
    <t>Indeks</t>
  </si>
  <si>
    <t xml:space="preserve">Razdjel </t>
  </si>
  <si>
    <t>109 MINISTARSTVO PRAVOSUĐA I UPRAVE</t>
  </si>
  <si>
    <t>Glava</t>
  </si>
  <si>
    <t>Program</t>
  </si>
  <si>
    <t>UKUPNO</t>
  </si>
  <si>
    <t>IZVOR  11</t>
  </si>
  <si>
    <t xml:space="preserve">IZVOR  31 </t>
  </si>
  <si>
    <t>IZVOR 43</t>
  </si>
  <si>
    <t>IZVOR 52</t>
  </si>
  <si>
    <t>10915 ZATVORI I KAZNIONICE</t>
  </si>
  <si>
    <t>2809 UPRAVLJANJE ZATVORSKIM I PROBACIJSKIM SUSTAVOM</t>
  </si>
  <si>
    <t>RKP i 
naziv KT</t>
  </si>
  <si>
    <t>IZVOR 61</t>
  </si>
  <si>
    <t>IZVOR  41</t>
  </si>
  <si>
    <t xml:space="preserve"> </t>
  </si>
  <si>
    <t>Naknade za priređivanje igara na sreću</t>
  </si>
  <si>
    <t xml:space="preserve">Prihodi od nefinancijske imovine </t>
  </si>
  <si>
    <t>Ostali prihodi od nefinancijske imovine</t>
  </si>
  <si>
    <t xml:space="preserve">Kazne, upravne mjere i ostali prihodi </t>
  </si>
  <si>
    <t>Ostali prihodi</t>
  </si>
  <si>
    <t>Prihodi od prodaje prijevoznih sredstava</t>
  </si>
  <si>
    <t xml:space="preserve">Prihodi od prodaje višegodišnjih nasada i osnovnog stada </t>
  </si>
  <si>
    <t xml:space="preserve">Višegodišnji nasadi i osnovno stado </t>
  </si>
  <si>
    <t>HRK</t>
  </si>
  <si>
    <t>UKUPNO EUR</t>
  </si>
  <si>
    <t>Zaokruženo</t>
  </si>
  <si>
    <t>DP 11 razred 3</t>
  </si>
  <si>
    <t>DP 11 razred 4</t>
  </si>
  <si>
    <t>IZVRŠENJE 1.1.-30.6.2022.</t>
  </si>
  <si>
    <t>1.1-30.6.2022.</t>
  </si>
  <si>
    <t>DP 11 6711</t>
  </si>
  <si>
    <t>DP 11 6712</t>
  </si>
  <si>
    <t>UKUPNO HRK</t>
  </si>
  <si>
    <t>EUR</t>
  </si>
  <si>
    <t>A630000/
A630113</t>
  </si>
  <si>
    <t>20727 Kaznionica u Glini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</si>
</sst>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#,##0.00_ ;\-#,##0.00\ "/>
  </numFmts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7030A0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C00000"/>
      <name val="Arial"/>
      <family val="2"/>
    </font>
    <font>
      <sz val="10"/>
      <color theme="1"/>
      <name val="Arial"/>
      <family val="2"/>
      <charset val="238"/>
    </font>
    <font>
      <sz val="9"/>
      <color rgb="FFFF0000"/>
      <name val="Arial"/>
      <family val="2"/>
    </font>
    <font>
      <b/>
      <sz val="8"/>
      <color rgb="FFC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name val="Times New Roman"/>
      <family val="1"/>
    </font>
    <font>
      <b/>
      <sz val="1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1E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gray0625">
        <bgColor rgb="FFDDDDDD"/>
      </patternFill>
    </fill>
    <fill>
      <patternFill patternType="solid">
        <fgColor theme="8" tint="0.79998168889431442"/>
        <bgColor indexed="64"/>
      </patternFill>
    </fill>
    <fill>
      <patternFill patternType="gray0625">
        <fgColor auto="1"/>
        <bgColor rgb="FFDDDDDD"/>
      </patternFill>
    </fill>
    <fill>
      <patternFill patternType="gray0625"/>
    </fill>
    <fill>
      <patternFill patternType="gray0625">
        <bgColor rgb="FFFFFFCC"/>
      </patternFill>
    </fill>
    <fill>
      <patternFill patternType="solid">
        <fgColor theme="2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8"/>
      </left>
      <right/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18"/>
      </top>
      <bottom style="thin">
        <color indexed="18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8" fillId="4" borderId="6" applyNumberFormat="0" applyProtection="0">
      <alignment horizontal="left" vertical="center" indent="1"/>
    </xf>
    <xf numFmtId="4" fontId="18" fillId="5" borderId="6" applyNumberFormat="0" applyProtection="0">
      <alignment vertical="center"/>
    </xf>
    <xf numFmtId="0" fontId="18" fillId="6" borderId="6" applyNumberFormat="0" applyProtection="0">
      <alignment horizontal="left" vertical="center" wrapText="1" indent="1"/>
    </xf>
    <xf numFmtId="0" fontId="18" fillId="7" borderId="6" applyNumberFormat="0" applyProtection="0">
      <alignment horizontal="left" vertical="center" indent="1"/>
    </xf>
    <xf numFmtId="4" fontId="18" fillId="0" borderId="6" applyNumberFormat="0" applyProtection="0">
      <alignment horizontal="right" vertical="center"/>
    </xf>
  </cellStyleXfs>
  <cellXfs count="40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1" fillId="0" borderId="5" xfId="0" applyFont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3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5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13" xfId="9" quotePrefix="1" applyFont="1" applyFill="1" applyBorder="1">
      <alignment horizontal="left" vertical="center" indent="1"/>
    </xf>
    <xf numFmtId="0" fontId="23" fillId="0" borderId="14" xfId="9" quotePrefix="1" applyFont="1" applyFill="1" applyBorder="1">
      <alignment horizontal="left" vertical="center" indent="1"/>
    </xf>
    <xf numFmtId="0" fontId="24" fillId="8" borderId="12" xfId="8" quotePrefix="1" applyFont="1" applyFill="1" applyBorder="1">
      <alignment horizontal="left" vertical="center" wrapText="1" indent="1"/>
    </xf>
    <xf numFmtId="4" fontId="6" fillId="0" borderId="3" xfId="0" applyNumberFormat="1" applyFont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vertical="center" wrapText="1"/>
    </xf>
    <xf numFmtId="4" fontId="6" fillId="3" borderId="3" xfId="0" applyNumberFormat="1" applyFont="1" applyFill="1" applyBorder="1" applyAlignment="1">
      <alignment vertical="center" wrapText="1"/>
    </xf>
    <xf numFmtId="0" fontId="7" fillId="9" borderId="3" xfId="0" quotePrefix="1" applyFont="1" applyFill="1" applyBorder="1" applyAlignment="1">
      <alignment horizontal="left" vertical="center" wrapText="1" indent="1"/>
    </xf>
    <xf numFmtId="0" fontId="7" fillId="9" borderId="3" xfId="0" applyFont="1" applyFill="1" applyBorder="1" applyAlignment="1">
      <alignment horizontal="left" vertical="center" wrapText="1" indent="1"/>
    </xf>
    <xf numFmtId="0" fontId="7" fillId="9" borderId="3" xfId="0" applyFont="1" applyFill="1" applyBorder="1" applyAlignment="1">
      <alignment horizontal="left" vertical="center" indent="1"/>
    </xf>
    <xf numFmtId="0" fontId="6" fillId="9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indent="1"/>
    </xf>
    <xf numFmtId="0" fontId="7" fillId="9" borderId="3" xfId="0" applyFont="1" applyFill="1" applyBorder="1" applyAlignment="1">
      <alignment horizontal="left" vertical="center"/>
    </xf>
    <xf numFmtId="43" fontId="19" fillId="0" borderId="0" xfId="3" applyFont="1" applyBorder="1"/>
    <xf numFmtId="43" fontId="19" fillId="0" borderId="0" xfId="3" applyFont="1"/>
    <xf numFmtId="43" fontId="25" fillId="0" borderId="0" xfId="3" applyFont="1" applyBorder="1" applyAlignment="1">
      <alignment horizontal="left" wrapText="1"/>
    </xf>
    <xf numFmtId="49" fontId="25" fillId="0" borderId="0" xfId="3" applyNumberFormat="1" applyFont="1" applyBorder="1" applyAlignment="1">
      <alignment horizontal="left"/>
    </xf>
    <xf numFmtId="43" fontId="23" fillId="0" borderId="3" xfId="4" applyNumberFormat="1" applyFont="1" applyBorder="1" applyAlignment="1" applyProtection="1"/>
    <xf numFmtId="43" fontId="32" fillId="9" borderId="3" xfId="3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quotePrefix="1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/>
    </xf>
    <xf numFmtId="0" fontId="17" fillId="0" borderId="0" xfId="0" applyFont="1"/>
    <xf numFmtId="0" fontId="6" fillId="2" borderId="0" xfId="0" quotePrefix="1" applyFont="1" applyFill="1" applyBorder="1" applyAlignment="1">
      <alignment horizontal="left" vertical="center"/>
    </xf>
    <xf numFmtId="0" fontId="6" fillId="2" borderId="0" xfId="0" quotePrefix="1" applyFont="1" applyFill="1" applyBorder="1" applyAlignment="1">
      <alignment horizontal="left" vertical="center" wrapText="1"/>
    </xf>
    <xf numFmtId="0" fontId="0" fillId="0" borderId="0" xfId="0" applyBorder="1"/>
    <xf numFmtId="0" fontId="8" fillId="2" borderId="1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 wrapText="1"/>
    </xf>
    <xf numFmtId="0" fontId="6" fillId="2" borderId="15" xfId="0" quotePrefix="1" applyFont="1" applyFill="1" applyBorder="1" applyAlignment="1">
      <alignment horizontal="left" vertical="center"/>
    </xf>
    <xf numFmtId="49" fontId="35" fillId="0" borderId="16" xfId="0" applyNumberFormat="1" applyFont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8" fillId="11" borderId="3" xfId="0" applyNumberFormat="1" applyFont="1" applyFill="1" applyBorder="1" applyAlignment="1">
      <alignment horizontal="left" vertical="center" wrapText="1"/>
    </xf>
    <xf numFmtId="4" fontId="6" fillId="11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/>
    <xf numFmtId="4" fontId="35" fillId="0" borderId="3" xfId="0" applyNumberFormat="1" applyFont="1" applyBorder="1"/>
    <xf numFmtId="4" fontId="8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" fillId="2" borderId="3" xfId="0" applyNumberFormat="1" applyFont="1" applyFill="1" applyBorder="1" applyAlignment="1">
      <alignment horizontal="right" wrapText="1"/>
    </xf>
    <xf numFmtId="0" fontId="18" fillId="13" borderId="6" xfId="8" quotePrefix="1" applyFill="1" applyAlignment="1">
      <alignment horizontal="left" vertical="center" indent="1"/>
    </xf>
    <xf numFmtId="0" fontId="18" fillId="0" borderId="6" xfId="9" quotePrefix="1" applyFill="1">
      <alignment horizontal="left" vertical="center" indent="1"/>
    </xf>
    <xf numFmtId="0" fontId="32" fillId="12" borderId="6" xfId="6" quotePrefix="1" applyNumberFormat="1" applyFont="1" applyFill="1" applyAlignment="1">
      <alignment horizontal="center" vertical="center"/>
    </xf>
    <xf numFmtId="1" fontId="26" fillId="0" borderId="6" xfId="9" quotePrefix="1" applyNumberFormat="1" applyFont="1" applyFill="1" applyAlignment="1">
      <alignment horizontal="right" vertical="center" indent="1"/>
    </xf>
    <xf numFmtId="4" fontId="18" fillId="0" borderId="6" xfId="10" applyNumberFormat="1">
      <alignment horizontal="right" vertical="center"/>
    </xf>
    <xf numFmtId="1" fontId="36" fillId="0" borderId="6" xfId="9" quotePrefix="1" applyNumberFormat="1" applyFont="1" applyFill="1" applyAlignment="1">
      <alignment horizontal="right" vertical="center" indent="1"/>
    </xf>
    <xf numFmtId="1" fontId="24" fillId="0" borderId="6" xfId="9" quotePrefix="1" applyNumberFormat="1" applyFont="1" applyFill="1" applyAlignment="1">
      <alignment horizontal="right" vertical="center" indent="1"/>
    </xf>
    <xf numFmtId="0" fontId="32" fillId="0" borderId="6" xfId="9" quotePrefix="1" applyFont="1" applyFill="1">
      <alignment horizontal="left" vertical="center" indent="1"/>
    </xf>
    <xf numFmtId="4" fontId="32" fillId="5" borderId="6" xfId="7" applyNumberFormat="1" applyFont="1">
      <alignment vertical="center"/>
    </xf>
    <xf numFmtId="3" fontId="32" fillId="5" borderId="6" xfId="7" applyNumberFormat="1" applyFont="1">
      <alignment vertical="center"/>
    </xf>
    <xf numFmtId="4" fontId="37" fillId="0" borderId="6" xfId="7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32" fillId="14" borderId="6" xfId="7" applyNumberFormat="1" applyFont="1" applyFill="1">
      <alignment vertical="center"/>
    </xf>
    <xf numFmtId="4" fontId="18" fillId="14" borderId="6" xfId="10" applyNumberFormat="1" applyFill="1">
      <alignment horizontal="right" vertical="center"/>
    </xf>
    <xf numFmtId="3" fontId="32" fillId="15" borderId="6" xfId="7" applyNumberFormat="1" applyFont="1" applyFill="1">
      <alignment vertical="center"/>
    </xf>
    <xf numFmtId="4" fontId="32" fillId="15" borderId="6" xfId="7" applyNumberFormat="1" applyFont="1" applyFill="1">
      <alignment vertical="center"/>
    </xf>
    <xf numFmtId="1" fontId="24" fillId="0" borderId="12" xfId="9" quotePrefix="1" applyNumberFormat="1" applyFont="1" applyFill="1" applyBorder="1" applyAlignment="1">
      <alignment horizontal="right" vertical="center" indent="1"/>
    </xf>
    <xf numFmtId="0" fontId="32" fillId="0" borderId="12" xfId="9" quotePrefix="1" applyFont="1" applyFill="1" applyBorder="1">
      <alignment horizontal="left" vertical="center" indent="1"/>
    </xf>
    <xf numFmtId="4" fontId="32" fillId="5" borderId="12" xfId="7" applyNumberFormat="1" applyFont="1" applyBorder="1">
      <alignment vertical="center"/>
    </xf>
    <xf numFmtId="4" fontId="32" fillId="15" borderId="12" xfId="7" applyNumberFormat="1" applyFont="1" applyFill="1" applyBorder="1">
      <alignment vertical="center"/>
    </xf>
    <xf numFmtId="1" fontId="26" fillId="0" borderId="14" xfId="9" quotePrefix="1" applyNumberFormat="1" applyFont="1" applyFill="1" applyBorder="1" applyAlignment="1">
      <alignment horizontal="right" vertical="center" indent="1"/>
    </xf>
    <xf numFmtId="4" fontId="37" fillId="0" borderId="18" xfId="7" applyNumberFormat="1" applyFont="1" applyFill="1" applyBorder="1" applyAlignment="1">
      <alignment horizontal="center" vertical="center"/>
    </xf>
    <xf numFmtId="4" fontId="0" fillId="0" borderId="3" xfId="0" applyNumberFormat="1" applyBorder="1"/>
    <xf numFmtId="164" fontId="18" fillId="0" borderId="6" xfId="10" applyNumberFormat="1">
      <alignment horizontal="right" vertical="center"/>
    </xf>
    <xf numFmtId="164" fontId="0" fillId="0" borderId="0" xfId="0" applyNumberFormat="1"/>
    <xf numFmtId="4" fontId="3" fillId="16" borderId="3" xfId="0" applyNumberFormat="1" applyFont="1" applyFill="1" applyBorder="1" applyAlignment="1">
      <alignment horizontal="right"/>
    </xf>
    <xf numFmtId="4" fontId="5" fillId="16" borderId="3" xfId="0" applyNumberFormat="1" applyFont="1" applyFill="1" applyBorder="1" applyAlignment="1">
      <alignment horizontal="right"/>
    </xf>
    <xf numFmtId="0" fontId="38" fillId="3" borderId="3" xfId="0" applyFont="1" applyFill="1" applyBorder="1" applyAlignment="1">
      <alignment horizontal="center" vertical="center" wrapText="1"/>
    </xf>
    <xf numFmtId="4" fontId="32" fillId="17" borderId="6" xfId="7" applyNumberFormat="1" applyFont="1" applyFill="1">
      <alignment vertical="center"/>
    </xf>
    <xf numFmtId="4" fontId="32" fillId="17" borderId="12" xfId="7" applyNumberFormat="1" applyFont="1" applyFill="1" applyBorder="1">
      <alignment vertical="center"/>
    </xf>
    <xf numFmtId="0" fontId="8" fillId="0" borderId="3" xfId="2" applyFont="1" applyBorder="1" applyAlignment="1">
      <alignment horizontal="left" vertical="center" wrapText="1"/>
    </xf>
    <xf numFmtId="4" fontId="23" fillId="0" borderId="0" xfId="10" applyNumberFormat="1" applyFont="1" applyBorder="1">
      <alignment horizontal="right" vertic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0" fillId="0" borderId="0" xfId="0" applyFont="1" applyBorder="1"/>
    <xf numFmtId="4" fontId="0" fillId="0" borderId="0" xfId="0" applyNumberFormat="1" applyBorder="1"/>
    <xf numFmtId="4" fontId="20" fillId="0" borderId="3" xfId="0" applyNumberFormat="1" applyFont="1" applyBorder="1"/>
    <xf numFmtId="0" fontId="18" fillId="13" borderId="6" xfId="8" quotePrefix="1" applyFill="1" applyAlignment="1">
      <alignment horizontal="center" vertical="center" wrapText="1"/>
    </xf>
    <xf numFmtId="0" fontId="39" fillId="0" borderId="0" xfId="0" applyFont="1"/>
    <xf numFmtId="4" fontId="14" fillId="2" borderId="3" xfId="0" applyNumberFormat="1" applyFont="1" applyFill="1" applyBorder="1" applyAlignment="1">
      <alignment vertical="center" wrapText="1"/>
    </xf>
    <xf numFmtId="4" fontId="14" fillId="2" borderId="11" xfId="0" applyNumberFormat="1" applyFont="1" applyFill="1" applyBorder="1" applyAlignment="1">
      <alignment vertical="center" wrapText="1"/>
    </xf>
    <xf numFmtId="4" fontId="18" fillId="0" borderId="22" xfId="10" applyNumberFormat="1" applyFont="1" applyBorder="1">
      <alignment horizontal="right" vertical="center"/>
    </xf>
    <xf numFmtId="4" fontId="18" fillId="9" borderId="22" xfId="7" applyNumberFormat="1" applyFont="1" applyFill="1" applyBorder="1">
      <alignment vertical="center"/>
    </xf>
    <xf numFmtId="4" fontId="8" fillId="2" borderId="3" xfId="0" applyNumberFormat="1" applyFont="1" applyFill="1" applyBorder="1" applyAlignment="1">
      <alignment horizontal="right"/>
    </xf>
    <xf numFmtId="164" fontId="32" fillId="5" borderId="6" xfId="7" applyNumberFormat="1" applyFont="1">
      <alignment vertical="center"/>
    </xf>
    <xf numFmtId="164" fontId="32" fillId="5" borderId="12" xfId="7" applyNumberFormat="1" applyFont="1" applyBorder="1">
      <alignment vertical="center"/>
    </xf>
    <xf numFmtId="0" fontId="32" fillId="12" borderId="6" xfId="6" quotePrefix="1" applyFont="1" applyFill="1" applyAlignment="1">
      <alignment horizontal="right" vertical="center" indent="1"/>
    </xf>
    <xf numFmtId="0" fontId="40" fillId="3" borderId="0" xfId="0" applyFont="1" applyFill="1" applyAlignment="1">
      <alignment horizontal="right"/>
    </xf>
    <xf numFmtId="4" fontId="39" fillId="3" borderId="0" xfId="0" applyNumberFormat="1" applyFont="1" applyFill="1" applyAlignment="1">
      <alignment horizontal="center" vertical="center"/>
    </xf>
    <xf numFmtId="0" fontId="42" fillId="3" borderId="0" xfId="0" applyFont="1" applyFill="1" applyAlignment="1">
      <alignment horizontal="center"/>
    </xf>
    <xf numFmtId="4" fontId="42" fillId="3" borderId="0" xfId="0" applyNumberFormat="1" applyFont="1" applyFill="1" applyAlignment="1">
      <alignment horizontal="center"/>
    </xf>
    <xf numFmtId="1" fontId="24" fillId="0" borderId="21" xfId="9" quotePrefix="1" applyNumberFormat="1" applyFont="1" applyFill="1" applyBorder="1" applyAlignment="1">
      <alignment horizontal="right" vertical="center"/>
    </xf>
    <xf numFmtId="0" fontId="24" fillId="0" borderId="6" xfId="9" quotePrefix="1" applyFont="1" applyFill="1" applyBorder="1">
      <alignment horizontal="left" vertical="center" indent="1"/>
    </xf>
    <xf numFmtId="1" fontId="23" fillId="0" borderId="21" xfId="9" quotePrefix="1" applyNumberFormat="1" applyFont="1" applyFill="1" applyBorder="1" applyAlignment="1">
      <alignment horizontal="right" vertical="center"/>
    </xf>
    <xf numFmtId="0" fontId="23" fillId="0" borderId="6" xfId="9" quotePrefix="1" applyFont="1" applyFill="1" applyBorder="1">
      <alignment horizontal="left" vertical="center" indent="1"/>
    </xf>
    <xf numFmtId="0" fontId="23" fillId="0" borderId="6" xfId="9" quotePrefix="1" applyFont="1" applyFill="1" applyBorder="1" applyAlignment="1">
      <alignment horizontal="left" vertical="center" wrapText="1" indent="1"/>
    </xf>
    <xf numFmtId="0" fontId="21" fillId="0" borderId="6" xfId="9" quotePrefix="1" applyFont="1" applyFill="1" applyBorder="1" applyAlignment="1">
      <alignment horizontal="left" vertical="center" wrapText="1" indent="1"/>
    </xf>
    <xf numFmtId="1" fontId="23" fillId="0" borderId="26" xfId="9" quotePrefix="1" applyNumberFormat="1" applyFont="1" applyFill="1" applyBorder="1" applyAlignment="1">
      <alignment horizontal="right" vertical="center"/>
    </xf>
    <xf numFmtId="1" fontId="28" fillId="0" borderId="37" xfId="9" quotePrefix="1" applyNumberFormat="1" applyFont="1" applyFill="1" applyBorder="1" applyAlignment="1">
      <alignment horizontal="right" vertical="center"/>
    </xf>
    <xf numFmtId="1" fontId="23" fillId="0" borderId="38" xfId="9" quotePrefix="1" applyNumberFormat="1" applyFont="1" applyFill="1" applyBorder="1" applyAlignment="1">
      <alignment horizontal="right" vertical="center"/>
    </xf>
    <xf numFmtId="1" fontId="24" fillId="8" borderId="37" xfId="8" quotePrefix="1" applyNumberFormat="1" applyFont="1" applyFill="1" applyBorder="1" applyAlignment="1">
      <alignment horizontal="right" vertical="center" wrapText="1"/>
    </xf>
    <xf numFmtId="1" fontId="28" fillId="0" borderId="21" xfId="9" quotePrefix="1" applyNumberFormat="1" applyFont="1" applyFill="1" applyBorder="1" applyAlignment="1">
      <alignment horizontal="right" vertical="center"/>
    </xf>
    <xf numFmtId="0" fontId="21" fillId="0" borderId="6" xfId="9" quotePrefix="1" applyFont="1" applyFill="1" applyBorder="1">
      <alignment horizontal="left" vertical="center" indent="1"/>
    </xf>
    <xf numFmtId="0" fontId="0" fillId="0" borderId="30" xfId="0" applyBorder="1"/>
    <xf numFmtId="0" fontId="0" fillId="0" borderId="32" xfId="0" applyBorder="1"/>
    <xf numFmtId="4" fontId="6" fillId="0" borderId="3" xfId="0" applyNumberFormat="1" applyFont="1" applyBorder="1" applyAlignment="1" applyProtection="1">
      <alignment vertical="center" wrapText="1"/>
      <protection locked="0"/>
    </xf>
    <xf numFmtId="4" fontId="3" fillId="2" borderId="3" xfId="0" applyNumberFormat="1" applyFont="1" applyFill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4" fontId="6" fillId="2" borderId="3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Border="1" applyProtection="1">
      <protection locked="0"/>
    </xf>
    <xf numFmtId="4" fontId="18" fillId="0" borderId="6" xfId="10" applyNumberFormat="1" applyProtection="1">
      <alignment horizontal="right" vertical="center"/>
      <protection locked="0"/>
    </xf>
    <xf numFmtId="43" fontId="23" fillId="0" borderId="3" xfId="3" applyFont="1" applyBorder="1" applyAlignment="1" applyProtection="1">
      <alignment horizontal="center" vertical="top"/>
    </xf>
    <xf numFmtId="0" fontId="23" fillId="0" borderId="3" xfId="3" applyNumberFormat="1" applyFont="1" applyBorder="1" applyAlignment="1" applyProtection="1">
      <alignment horizontal="center" vertical="top"/>
    </xf>
    <xf numFmtId="43" fontId="23" fillId="0" borderId="3" xfId="3" applyFont="1" applyBorder="1" applyProtection="1"/>
    <xf numFmtId="43" fontId="23" fillId="0" borderId="3" xfId="3" applyFont="1" applyBorder="1" applyAlignment="1" applyProtection="1">
      <alignment horizontal="left" wrapText="1"/>
    </xf>
    <xf numFmtId="49" fontId="21" fillId="0" borderId="3" xfId="3" applyNumberFormat="1" applyFont="1" applyBorder="1" applyAlignment="1" applyProtection="1">
      <alignment horizontal="left"/>
    </xf>
    <xf numFmtId="43" fontId="30" fillId="0" borderId="0" xfId="3" applyFont="1" applyBorder="1" applyAlignment="1" applyProtection="1">
      <alignment horizontal="left" wrapText="1"/>
    </xf>
    <xf numFmtId="49" fontId="30" fillId="0" borderId="0" xfId="3" applyNumberFormat="1" applyFont="1" applyBorder="1" applyAlignment="1" applyProtection="1">
      <alignment horizontal="left"/>
    </xf>
    <xf numFmtId="165" fontId="18" fillId="0" borderId="0" xfId="3" applyNumberFormat="1" applyFont="1" applyBorder="1" applyProtection="1"/>
    <xf numFmtId="43" fontId="18" fillId="0" borderId="0" xfId="3" applyFont="1" applyBorder="1" applyProtection="1"/>
    <xf numFmtId="0" fontId="31" fillId="3" borderId="7" xfId="0" applyFont="1" applyFill="1" applyBorder="1" applyAlignment="1" applyProtection="1">
      <alignment horizontal="center" vertical="center" wrapText="1"/>
    </xf>
    <xf numFmtId="49" fontId="30" fillId="0" borderId="3" xfId="3" applyNumberFormat="1" applyFont="1" applyBorder="1" applyAlignment="1" applyProtection="1">
      <alignment horizontal="left"/>
    </xf>
    <xf numFmtId="4" fontId="31" fillId="3" borderId="7" xfId="0" applyNumberFormat="1" applyFont="1" applyFill="1" applyBorder="1" applyAlignment="1" applyProtection="1">
      <alignment horizontal="center" vertical="center" wrapText="1"/>
    </xf>
    <xf numFmtId="4" fontId="31" fillId="3" borderId="3" xfId="0" applyNumberFormat="1" applyFont="1" applyFill="1" applyBorder="1" applyAlignment="1" applyProtection="1">
      <alignment horizontal="center" vertical="center" wrapText="1"/>
    </xf>
    <xf numFmtId="0" fontId="31" fillId="3" borderId="3" xfId="0" applyFont="1" applyFill="1" applyBorder="1" applyAlignment="1" applyProtection="1">
      <alignment horizontal="center" vertical="center" wrapText="1"/>
    </xf>
    <xf numFmtId="1" fontId="6" fillId="10" borderId="34" xfId="6" quotePrefix="1" applyNumberFormat="1" applyFont="1" applyFill="1" applyBorder="1" applyAlignment="1" applyProtection="1">
      <alignment horizontal="center" vertical="center"/>
    </xf>
    <xf numFmtId="0" fontId="29" fillId="10" borderId="35" xfId="6" quotePrefix="1" applyFont="1" applyFill="1" applyBorder="1" applyProtection="1">
      <alignment horizontal="left" vertical="center" indent="1"/>
    </xf>
    <xf numFmtId="3" fontId="24" fillId="10" borderId="35" xfId="7" applyNumberFormat="1" applyFont="1" applyFill="1" applyBorder="1" applyAlignment="1" applyProtection="1">
      <alignment horizontal="center" vertical="center" wrapText="1"/>
    </xf>
    <xf numFmtId="4" fontId="24" fillId="10" borderId="35" xfId="7" applyNumberFormat="1" applyFont="1" applyFill="1" applyBorder="1" applyAlignment="1" applyProtection="1">
      <alignment horizontal="center" vertical="center" wrapText="1"/>
    </xf>
    <xf numFmtId="4" fontId="24" fillId="10" borderId="36" xfId="7" applyNumberFormat="1" applyFont="1" applyFill="1" applyBorder="1" applyAlignment="1" applyProtection="1">
      <alignment horizontal="center" vertical="center" wrapText="1"/>
    </xf>
    <xf numFmtId="0" fontId="23" fillId="8" borderId="21" xfId="8" quotePrefix="1" applyFont="1" applyFill="1" applyBorder="1" applyAlignment="1" applyProtection="1">
      <alignment horizontal="center" vertical="center"/>
    </xf>
    <xf numFmtId="0" fontId="23" fillId="8" borderId="6" xfId="8" quotePrefix="1" applyFont="1" applyFill="1" applyBorder="1" applyProtection="1">
      <alignment horizontal="left" vertical="center" wrapText="1" indent="1"/>
    </xf>
    <xf numFmtId="4" fontId="18" fillId="3" borderId="22" xfId="7" applyNumberFormat="1" applyFont="1" applyFill="1" applyBorder="1" applyProtection="1">
      <alignment vertical="center"/>
    </xf>
    <xf numFmtId="1" fontId="24" fillId="0" borderId="21" xfId="9" quotePrefix="1" applyNumberFormat="1" applyFont="1" applyFill="1" applyBorder="1" applyAlignment="1" applyProtection="1">
      <alignment horizontal="right" vertical="center"/>
    </xf>
    <xf numFmtId="0" fontId="24" fillId="0" borderId="6" xfId="9" quotePrefix="1" applyFont="1" applyFill="1" applyBorder="1" applyProtection="1">
      <alignment horizontal="left" vertical="center" indent="1"/>
    </xf>
    <xf numFmtId="4" fontId="18" fillId="9" borderId="22" xfId="7" applyNumberFormat="1" applyFont="1" applyFill="1" applyBorder="1" applyProtection="1">
      <alignment vertical="center"/>
    </xf>
    <xf numFmtId="4" fontId="26" fillId="9" borderId="12" xfId="7" applyNumberFormat="1" applyFont="1" applyFill="1" applyBorder="1" applyProtection="1">
      <alignment vertical="center"/>
    </xf>
    <xf numFmtId="4" fontId="24" fillId="8" borderId="12" xfId="7" applyNumberFormat="1" applyFont="1" applyFill="1" applyBorder="1" applyProtection="1">
      <alignment vertical="center"/>
    </xf>
    <xf numFmtId="4" fontId="24" fillId="9" borderId="12" xfId="7" applyNumberFormat="1" applyFont="1" applyFill="1" applyBorder="1" applyProtection="1">
      <alignment vertical="center"/>
    </xf>
    <xf numFmtId="1" fontId="21" fillId="10" borderId="34" xfId="6" quotePrefix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21" fillId="10" borderId="43" xfId="6" quotePrefix="1" applyFont="1" applyFill="1" applyBorder="1" applyProtection="1">
      <alignment horizontal="left" vertical="center" indent="1"/>
    </xf>
    <xf numFmtId="3" fontId="30" fillId="10" borderId="34" xfId="7" applyNumberFormat="1" applyFont="1" applyFill="1" applyBorder="1" applyAlignment="1" applyProtection="1">
      <alignment horizontal="center" vertical="center" wrapText="1"/>
    </xf>
    <xf numFmtId="4" fontId="30" fillId="10" borderId="36" xfId="7" applyNumberFormat="1" applyFont="1" applyFill="1" applyBorder="1" applyAlignment="1" applyProtection="1">
      <alignment horizontal="center" vertical="center" wrapText="1"/>
    </xf>
    <xf numFmtId="0" fontId="21" fillId="8" borderId="21" xfId="8" quotePrefix="1" applyFont="1" applyFill="1" applyBorder="1" applyAlignment="1" applyProtection="1">
      <alignment horizontal="center" vertical="center"/>
    </xf>
    <xf numFmtId="0" fontId="21" fillId="8" borderId="20" xfId="8" quotePrefix="1" applyFont="1" applyFill="1" applyBorder="1" applyProtection="1">
      <alignment horizontal="left" vertical="center" wrapText="1" indent="1"/>
    </xf>
    <xf numFmtId="4" fontId="30" fillId="8" borderId="21" xfId="7" applyNumberFormat="1" applyFont="1" applyFill="1" applyBorder="1" applyProtection="1">
      <alignment vertical="center"/>
    </xf>
    <xf numFmtId="4" fontId="30" fillId="8" borderId="44" xfId="7" applyNumberFormat="1" applyFont="1" applyFill="1" applyBorder="1" applyProtection="1">
      <alignment vertical="center"/>
    </xf>
    <xf numFmtId="1" fontId="32" fillId="0" borderId="21" xfId="9" quotePrefix="1" applyNumberFormat="1" applyFont="1" applyFill="1" applyBorder="1" applyAlignment="1" applyProtection="1">
      <alignment horizontal="right" vertical="center"/>
    </xf>
    <xf numFmtId="0" fontId="32" fillId="0" borderId="20" xfId="9" quotePrefix="1" applyFont="1" applyFill="1" applyBorder="1" applyProtection="1">
      <alignment horizontal="left" vertical="center" indent="1"/>
    </xf>
    <xf numFmtId="4" fontId="30" fillId="9" borderId="21" xfId="7" applyNumberFormat="1" applyFont="1" applyFill="1" applyBorder="1" applyProtection="1">
      <alignment vertical="center"/>
    </xf>
    <xf numFmtId="4" fontId="30" fillId="9" borderId="22" xfId="7" applyNumberFormat="1" applyFont="1" applyFill="1" applyBorder="1" applyProtection="1">
      <alignment vertical="center"/>
    </xf>
    <xf numFmtId="4" fontId="30" fillId="9" borderId="44" xfId="7" applyNumberFormat="1" applyFont="1" applyFill="1" applyBorder="1" applyProtection="1">
      <alignment vertical="center"/>
    </xf>
    <xf numFmtId="4" fontId="30" fillId="9" borderId="8" xfId="0" applyNumberFormat="1" applyFont="1" applyFill="1" applyBorder="1" applyProtection="1"/>
    <xf numFmtId="4" fontId="30" fillId="20" borderId="8" xfId="0" applyNumberFormat="1" applyFont="1" applyFill="1" applyBorder="1" applyProtection="1"/>
    <xf numFmtId="4" fontId="30" fillId="9" borderId="9" xfId="0" applyNumberFormat="1" applyFont="1" applyFill="1" applyBorder="1" applyProtection="1"/>
    <xf numFmtId="4" fontId="30" fillId="20" borderId="9" xfId="0" applyNumberFormat="1" applyFont="1" applyFill="1" applyBorder="1" applyProtection="1"/>
    <xf numFmtId="1" fontId="21" fillId="0" borderId="21" xfId="9" quotePrefix="1" applyNumberFormat="1" applyFont="1" applyFill="1" applyBorder="1" applyAlignment="1" applyProtection="1">
      <alignment horizontal="right" vertical="center"/>
    </xf>
    <xf numFmtId="0" fontId="21" fillId="0" borderId="20" xfId="9" quotePrefix="1" applyFont="1" applyFill="1" applyBorder="1" applyProtection="1">
      <alignment horizontal="left" vertical="center" indent="1"/>
    </xf>
    <xf numFmtId="4" fontId="18" fillId="0" borderId="21" xfId="10" applyNumberFormat="1" applyFont="1" applyBorder="1" applyProtection="1">
      <alignment horizontal="right" vertical="center"/>
    </xf>
    <xf numFmtId="4" fontId="18" fillId="19" borderId="21" xfId="10" applyNumberFormat="1" applyFont="1" applyFill="1" applyBorder="1" applyProtection="1">
      <alignment horizontal="right" vertical="center"/>
    </xf>
    <xf numFmtId="4" fontId="18" fillId="19" borderId="22" xfId="10" applyNumberFormat="1" applyFont="1" applyFill="1" applyBorder="1" applyProtection="1">
      <alignment horizontal="right" vertical="center"/>
    </xf>
    <xf numFmtId="4" fontId="18" fillId="0" borderId="22" xfId="10" applyNumberFormat="1" applyFont="1" applyBorder="1" applyProtection="1">
      <alignment horizontal="right" vertical="center"/>
    </xf>
    <xf numFmtId="4" fontId="30" fillId="9" borderId="23" xfId="0" applyNumberFormat="1" applyFont="1" applyFill="1" applyBorder="1" applyProtection="1"/>
    <xf numFmtId="4" fontId="30" fillId="9" borderId="10" xfId="0" applyNumberFormat="1" applyFont="1" applyFill="1" applyBorder="1" applyProtection="1"/>
    <xf numFmtId="0" fontId="21" fillId="0" borderId="20" xfId="9" quotePrefix="1" applyFont="1" applyFill="1" applyBorder="1" applyAlignment="1" applyProtection="1">
      <alignment horizontal="left" vertical="center" wrapText="1" indent="1"/>
    </xf>
    <xf numFmtId="4" fontId="30" fillId="9" borderId="24" xfId="0" applyNumberFormat="1" applyFont="1" applyFill="1" applyBorder="1" applyAlignment="1" applyProtection="1">
      <alignment vertical="center"/>
    </xf>
    <xf numFmtId="4" fontId="30" fillId="9" borderId="9" xfId="0" applyNumberFormat="1" applyFont="1" applyFill="1" applyBorder="1" applyAlignment="1" applyProtection="1">
      <alignment vertical="center"/>
    </xf>
    <xf numFmtId="4" fontId="30" fillId="20" borderId="24" xfId="0" applyNumberFormat="1" applyFont="1" applyFill="1" applyBorder="1" applyAlignment="1" applyProtection="1">
      <alignment vertical="center"/>
    </xf>
    <xf numFmtId="4" fontId="30" fillId="20" borderId="9" xfId="0" applyNumberFormat="1" applyFont="1" applyFill="1" applyBorder="1" applyAlignment="1" applyProtection="1">
      <alignment vertical="center"/>
    </xf>
    <xf numFmtId="0" fontId="32" fillId="0" borderId="6" xfId="9" quotePrefix="1" applyFont="1" applyFill="1" applyBorder="1" applyProtection="1">
      <alignment horizontal="left" vertical="center" indent="1"/>
    </xf>
    <xf numFmtId="4" fontId="18" fillId="20" borderId="21" xfId="7" applyNumberFormat="1" applyFont="1" applyFill="1" applyBorder="1" applyProtection="1">
      <alignment vertical="center"/>
    </xf>
    <xf numFmtId="4" fontId="18" fillId="20" borderId="22" xfId="7" applyNumberFormat="1" applyFont="1" applyFill="1" applyBorder="1" applyProtection="1">
      <alignment vertical="center"/>
    </xf>
    <xf numFmtId="4" fontId="18" fillId="9" borderId="21" xfId="7" applyNumberFormat="1" applyFont="1" applyFill="1" applyBorder="1" applyProtection="1">
      <alignment vertical="center"/>
    </xf>
    <xf numFmtId="0" fontId="21" fillId="0" borderId="6" xfId="9" quotePrefix="1" applyFont="1" applyFill="1" applyBorder="1" applyProtection="1">
      <alignment horizontal="left" vertical="center" indent="1"/>
    </xf>
    <xf numFmtId="1" fontId="21" fillId="0" borderId="38" xfId="9" quotePrefix="1" applyNumberFormat="1" applyFont="1" applyFill="1" applyBorder="1" applyAlignment="1" applyProtection="1">
      <alignment horizontal="right" vertical="center"/>
    </xf>
    <xf numFmtId="0" fontId="21" fillId="0" borderId="14" xfId="9" quotePrefix="1" applyFont="1" applyFill="1" applyBorder="1" applyProtection="1">
      <alignment horizontal="left" vertical="center" indent="1"/>
    </xf>
    <xf numFmtId="4" fontId="18" fillId="19" borderId="26" xfId="10" applyNumberFormat="1" applyFont="1" applyFill="1" applyBorder="1" applyProtection="1">
      <alignment horizontal="right" vertical="center"/>
    </xf>
    <xf numFmtId="4" fontId="18" fillId="19" borderId="27" xfId="10" applyNumberFormat="1" applyFont="1" applyFill="1" applyBorder="1" applyProtection="1">
      <alignment horizontal="right" vertical="center"/>
    </xf>
    <xf numFmtId="4" fontId="18" fillId="0" borderId="26" xfId="10" applyNumberFormat="1" applyFont="1" applyBorder="1" applyProtection="1">
      <alignment horizontal="right" vertical="center"/>
    </xf>
    <xf numFmtId="4" fontId="30" fillId="9" borderId="25" xfId="0" applyNumberFormat="1" applyFont="1" applyFill="1" applyBorder="1" applyAlignment="1" applyProtection="1">
      <alignment vertical="center"/>
    </xf>
    <xf numFmtId="4" fontId="30" fillId="9" borderId="10" xfId="0" applyNumberFormat="1" applyFont="1" applyFill="1" applyBorder="1" applyAlignment="1" applyProtection="1">
      <alignment vertical="center"/>
    </xf>
    <xf numFmtId="4" fontId="30" fillId="20" borderId="25" xfId="0" applyNumberFormat="1" applyFont="1" applyFill="1" applyBorder="1" applyAlignment="1" applyProtection="1">
      <alignment vertical="center"/>
    </xf>
    <xf numFmtId="4" fontId="30" fillId="20" borderId="10" xfId="0" applyNumberFormat="1" applyFont="1" applyFill="1" applyBorder="1" applyAlignment="1" applyProtection="1">
      <alignment vertical="center"/>
    </xf>
    <xf numFmtId="4" fontId="30" fillId="20" borderId="21" xfId="10" applyNumberFormat="1" applyFont="1" applyFill="1" applyBorder="1" applyProtection="1">
      <alignment horizontal="right" vertical="center"/>
    </xf>
    <xf numFmtId="4" fontId="30" fillId="20" borderId="22" xfId="10" applyNumberFormat="1" applyFont="1" applyFill="1" applyBorder="1" applyProtection="1">
      <alignment horizontal="right" vertical="center"/>
    </xf>
    <xf numFmtId="4" fontId="30" fillId="9" borderId="21" xfId="10" applyNumberFormat="1" applyFont="1" applyFill="1" applyBorder="1" applyProtection="1">
      <alignment horizontal="right" vertical="center"/>
    </xf>
    <xf numFmtId="4" fontId="30" fillId="9" borderId="22" xfId="10" applyNumberFormat="1" applyFont="1" applyFill="1" applyBorder="1" applyProtection="1">
      <alignment horizontal="right" vertical="center"/>
    </xf>
    <xf numFmtId="4" fontId="30" fillId="9" borderId="24" xfId="0" applyNumberFormat="1" applyFont="1" applyFill="1" applyBorder="1" applyProtection="1"/>
    <xf numFmtId="4" fontId="30" fillId="20" borderId="24" xfId="0" applyNumberFormat="1" applyFont="1" applyFill="1" applyBorder="1" applyProtection="1"/>
    <xf numFmtId="4" fontId="30" fillId="20" borderId="21" xfId="7" applyNumberFormat="1" applyFont="1" applyFill="1" applyBorder="1" applyProtection="1">
      <alignment vertical="center"/>
    </xf>
    <xf numFmtId="4" fontId="30" fillId="20" borderId="22" xfId="7" applyNumberFormat="1" applyFont="1" applyFill="1" applyBorder="1" applyProtection="1">
      <alignment vertical="center"/>
    </xf>
    <xf numFmtId="1" fontId="21" fillId="0" borderId="26" xfId="9" quotePrefix="1" applyNumberFormat="1" applyFont="1" applyFill="1" applyBorder="1" applyAlignment="1" applyProtection="1">
      <alignment horizontal="right" vertical="center"/>
    </xf>
    <xf numFmtId="0" fontId="21" fillId="0" borderId="19" xfId="9" quotePrefix="1" applyFont="1" applyFill="1" applyBorder="1" applyProtection="1">
      <alignment horizontal="left" vertical="center" indent="1"/>
    </xf>
    <xf numFmtId="4" fontId="30" fillId="20" borderId="28" xfId="10" applyNumberFormat="1" applyFont="1" applyFill="1" applyBorder="1" applyProtection="1">
      <alignment horizontal="right" vertical="center"/>
    </xf>
    <xf numFmtId="4" fontId="30" fillId="20" borderId="29" xfId="10" applyNumberFormat="1" applyFont="1" applyFill="1" applyBorder="1" applyProtection="1">
      <alignment horizontal="right" vertical="center"/>
    </xf>
    <xf numFmtId="4" fontId="30" fillId="9" borderId="28" xfId="10" applyNumberFormat="1" applyFont="1" applyFill="1" applyBorder="1" applyProtection="1">
      <alignment horizontal="right" vertical="center"/>
    </xf>
    <xf numFmtId="4" fontId="30" fillId="9" borderId="29" xfId="10" applyNumberFormat="1" applyFont="1" applyFill="1" applyBorder="1" applyProtection="1">
      <alignment horizontal="right" vertical="center"/>
    </xf>
    <xf numFmtId="4" fontId="18" fillId="19" borderId="24" xfId="10" applyNumberFormat="1" applyFont="1" applyFill="1" applyBorder="1" applyProtection="1">
      <alignment horizontal="right" vertical="center"/>
    </xf>
    <xf numFmtId="4" fontId="18" fillId="19" borderId="9" xfId="10" applyNumberFormat="1" applyFont="1" applyFill="1" applyBorder="1" applyProtection="1">
      <alignment horizontal="right" vertical="center"/>
    </xf>
    <xf numFmtId="4" fontId="30" fillId="20" borderId="30" xfId="10" applyNumberFormat="1" applyFont="1" applyFill="1" applyBorder="1" applyProtection="1">
      <alignment horizontal="right" vertical="center"/>
    </xf>
    <xf numFmtId="4" fontId="30" fillId="20" borderId="31" xfId="10" applyNumberFormat="1" applyFont="1" applyFill="1" applyBorder="1" applyProtection="1">
      <alignment horizontal="right" vertical="center"/>
    </xf>
    <xf numFmtId="4" fontId="30" fillId="9" borderId="30" xfId="10" applyNumberFormat="1" applyFont="1" applyFill="1" applyBorder="1" applyProtection="1">
      <alignment horizontal="right" vertical="center"/>
    </xf>
    <xf numFmtId="4" fontId="30" fillId="9" borderId="31" xfId="10" applyNumberFormat="1" applyFont="1" applyFill="1" applyBorder="1" applyProtection="1">
      <alignment horizontal="right" vertical="center"/>
    </xf>
    <xf numFmtId="4" fontId="18" fillId="19" borderId="32" xfId="10" applyNumberFormat="1" applyFont="1" applyFill="1" applyBorder="1" applyProtection="1">
      <alignment horizontal="right" vertical="center"/>
    </xf>
    <xf numFmtId="4" fontId="18" fillId="19" borderId="33" xfId="10" applyNumberFormat="1" applyFont="1" applyFill="1" applyBorder="1" applyProtection="1">
      <alignment horizontal="right" vertical="center"/>
    </xf>
    <xf numFmtId="4" fontId="18" fillId="0" borderId="27" xfId="10" applyNumberFormat="1" applyFont="1" applyBorder="1" applyProtection="1">
      <alignment horizontal="right" vertical="center"/>
    </xf>
    <xf numFmtId="43" fontId="34" fillId="9" borderId="3" xfId="3" applyFont="1" applyFill="1" applyBorder="1" applyAlignment="1" applyProtection="1">
      <alignment horizontal="center" wrapText="1"/>
      <protection locked="0"/>
    </xf>
    <xf numFmtId="4" fontId="18" fillId="0" borderId="22" xfId="10" applyNumberFormat="1" applyFont="1" applyBorder="1" applyProtection="1">
      <alignment horizontal="right" vertical="center"/>
      <protection locked="0"/>
    </xf>
    <xf numFmtId="4" fontId="26" fillId="0" borderId="13" xfId="10" applyNumberFormat="1" applyFont="1" applyBorder="1" applyProtection="1">
      <alignment horizontal="right" vertical="center"/>
      <protection locked="0"/>
    </xf>
    <xf numFmtId="4" fontId="18" fillId="0" borderId="27" xfId="10" applyNumberFormat="1" applyFont="1" applyBorder="1" applyProtection="1">
      <alignment horizontal="right" vertical="center"/>
      <protection locked="0"/>
    </xf>
    <xf numFmtId="4" fontId="26" fillId="0" borderId="14" xfId="10" applyNumberFormat="1" applyFont="1" applyBorder="1" applyProtection="1">
      <alignment horizontal="right" vertical="center"/>
      <protection locked="0"/>
    </xf>
    <xf numFmtId="4" fontId="18" fillId="0" borderId="39" xfId="10" applyNumberFormat="1" applyFont="1" applyBorder="1" applyProtection="1">
      <alignment horizontal="right" vertical="center"/>
      <protection locked="0"/>
    </xf>
    <xf numFmtId="4" fontId="3" fillId="2" borderId="3" xfId="0" applyNumberFormat="1" applyFont="1" applyFill="1" applyBorder="1" applyAlignment="1" applyProtection="1">
      <alignment horizontal="right" wrapText="1"/>
      <protection locked="0"/>
    </xf>
    <xf numFmtId="4" fontId="24" fillId="8" borderId="6" xfId="7" applyNumberFormat="1" applyFont="1" applyFill="1" applyProtection="1">
      <alignment vertical="center"/>
    </xf>
    <xf numFmtId="4" fontId="24" fillId="9" borderId="6" xfId="7" applyNumberFormat="1" applyFont="1" applyFill="1" applyProtection="1">
      <alignment vertical="center"/>
    </xf>
    <xf numFmtId="4" fontId="27" fillId="9" borderId="8" xfId="0" applyNumberFormat="1" applyFont="1" applyFill="1" applyBorder="1"/>
    <xf numFmtId="4" fontId="27" fillId="9" borderId="9" xfId="0" applyNumberFormat="1" applyFont="1" applyFill="1" applyBorder="1"/>
    <xf numFmtId="4" fontId="26" fillId="0" borderId="6" xfId="10" applyNumberFormat="1" applyFont="1" applyProtection="1">
      <alignment horizontal="right" vertical="center"/>
      <protection locked="0"/>
    </xf>
    <xf numFmtId="4" fontId="27" fillId="9" borderId="10" xfId="0" applyNumberFormat="1" applyFont="1" applyFill="1" applyBorder="1"/>
    <xf numFmtId="4" fontId="27" fillId="9" borderId="3" xfId="0" applyNumberFormat="1" applyFont="1" applyFill="1" applyBorder="1" applyAlignment="1">
      <alignment vertical="center"/>
    </xf>
    <xf numFmtId="4" fontId="27" fillId="9" borderId="11" xfId="0" applyNumberFormat="1" applyFont="1" applyFill="1" applyBorder="1" applyAlignment="1">
      <alignment vertical="center"/>
    </xf>
    <xf numFmtId="4" fontId="27" fillId="9" borderId="3" xfId="0" applyNumberFormat="1" applyFont="1" applyFill="1" applyBorder="1"/>
    <xf numFmtId="4" fontId="26" fillId="9" borderId="6" xfId="7" applyNumberFormat="1" applyFont="1" applyFill="1" applyProtection="1">
      <alignment vertical="center"/>
    </xf>
    <xf numFmtId="4" fontId="26" fillId="0" borderId="6" xfId="10" applyNumberFormat="1" applyFont="1">
      <alignment horizontal="right" vertical="center"/>
    </xf>
    <xf numFmtId="4" fontId="32" fillId="21" borderId="12" xfId="7" applyNumberFormat="1" applyFont="1" applyFill="1" applyBorder="1">
      <alignment vertical="center"/>
    </xf>
    <xf numFmtId="4" fontId="32" fillId="22" borderId="12" xfId="7" applyNumberFormat="1" applyFont="1" applyFill="1" applyBorder="1">
      <alignment vertical="center"/>
    </xf>
    <xf numFmtId="0" fontId="6" fillId="3" borderId="2" xfId="0" applyFont="1" applyFill="1" applyBorder="1" applyAlignment="1">
      <alignment vertical="center"/>
    </xf>
    <xf numFmtId="0" fontId="20" fillId="0" borderId="0" xfId="0" applyFont="1"/>
    <xf numFmtId="4" fontId="20" fillId="0" borderId="0" xfId="0" applyNumberFormat="1" applyFont="1"/>
    <xf numFmtId="0" fontId="24" fillId="0" borderId="12" xfId="9" quotePrefix="1" applyFont="1" applyFill="1" applyBorder="1">
      <alignment horizontal="left" vertical="center" indent="1"/>
    </xf>
    <xf numFmtId="0" fontId="23" fillId="0" borderId="0" xfId="0" applyFont="1" applyBorder="1" applyAlignment="1">
      <alignment horizontal="right"/>
    </xf>
    <xf numFmtId="4" fontId="20" fillId="0" borderId="0" xfId="0" applyNumberFormat="1" applyFont="1" applyBorder="1" applyProtection="1"/>
    <xf numFmtId="0" fontId="20" fillId="0" borderId="31" xfId="0" applyFont="1" applyBorder="1"/>
    <xf numFmtId="0" fontId="23" fillId="0" borderId="5" xfId="0" applyFont="1" applyBorder="1" applyAlignment="1">
      <alignment horizontal="right"/>
    </xf>
    <xf numFmtId="4" fontId="20" fillId="0" borderId="5" xfId="0" applyNumberFormat="1" applyFont="1" applyBorder="1" applyProtection="1"/>
    <xf numFmtId="0" fontId="20" fillId="0" borderId="40" xfId="0" applyFont="1" applyBorder="1" applyAlignment="1">
      <alignment horizontal="right"/>
    </xf>
    <xf numFmtId="4" fontId="20" fillId="0" borderId="40" xfId="0" applyNumberFormat="1" applyFont="1" applyBorder="1" applyProtection="1"/>
    <xf numFmtId="0" fontId="20" fillId="0" borderId="33" xfId="0" applyFont="1" applyBorder="1"/>
    <xf numFmtId="0" fontId="43" fillId="0" borderId="0" xfId="0" applyFont="1" applyAlignment="1">
      <alignment vertical="top" wrapText="1"/>
    </xf>
    <xf numFmtId="4" fontId="6" fillId="2" borderId="3" xfId="0" applyNumberFormat="1" applyFont="1" applyFill="1" applyBorder="1" applyAlignment="1" applyProtection="1">
      <alignment horizontal="right" wrapText="1"/>
      <protection locked="0"/>
    </xf>
    <xf numFmtId="4" fontId="20" fillId="0" borderId="3" xfId="0" applyNumberFormat="1" applyFont="1" applyBorder="1" applyProtection="1">
      <protection locked="0"/>
    </xf>
    <xf numFmtId="4" fontId="6" fillId="2" borderId="15" xfId="0" applyNumberFormat="1" applyFont="1" applyFill="1" applyBorder="1" applyAlignment="1">
      <alignment horizontal="right"/>
    </xf>
    <xf numFmtId="4" fontId="20" fillId="0" borderId="15" xfId="0" applyNumberFormat="1" applyFont="1" applyBorder="1"/>
    <xf numFmtId="0" fontId="20" fillId="0" borderId="0" xfId="0" applyFont="1" applyProtection="1">
      <protection locked="0"/>
    </xf>
    <xf numFmtId="4" fontId="8" fillId="2" borderId="11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0" fontId="18" fillId="0" borderId="6" xfId="9" quotePrefix="1" applyFont="1" applyFill="1">
      <alignment horizontal="left" vertical="center" indent="1"/>
    </xf>
    <xf numFmtId="4" fontId="18" fillId="0" borderId="6" xfId="10" applyNumberFormat="1" applyFont="1" applyProtection="1">
      <alignment horizontal="right" vertical="center"/>
      <protection locked="0"/>
    </xf>
    <xf numFmtId="4" fontId="18" fillId="14" borderId="6" xfId="10" applyNumberFormat="1" applyFont="1" applyFill="1">
      <alignment horizontal="right" vertical="center"/>
    </xf>
    <xf numFmtId="4" fontId="18" fillId="15" borderId="6" xfId="10" applyNumberFormat="1" applyFont="1" applyFill="1">
      <alignment horizontal="right" vertical="center"/>
    </xf>
    <xf numFmtId="4" fontId="18" fillId="0" borderId="6" xfId="10" applyNumberFormat="1" applyFont="1">
      <alignment horizontal="right" vertical="center"/>
    </xf>
    <xf numFmtId="164" fontId="18" fillId="0" borderId="6" xfId="10" applyNumberFormat="1" applyFont="1">
      <alignment horizontal="right" vertical="center"/>
    </xf>
    <xf numFmtId="164" fontId="20" fillId="0" borderId="0" xfId="0" applyNumberFormat="1" applyFont="1"/>
    <xf numFmtId="3" fontId="18" fillId="5" borderId="6" xfId="7" applyNumberFormat="1" applyFont="1">
      <alignment vertical="center"/>
    </xf>
    <xf numFmtId="3" fontId="18" fillId="15" borderId="6" xfId="7" applyNumberFormat="1" applyFont="1" applyFill="1">
      <alignment vertical="center"/>
    </xf>
    <xf numFmtId="164" fontId="18" fillId="5" borderId="6" xfId="7" applyNumberFormat="1" applyFont="1">
      <alignment vertical="center"/>
    </xf>
    <xf numFmtId="4" fontId="18" fillId="17" borderId="6" xfId="7" applyNumberFormat="1" applyFont="1" applyFill="1">
      <alignment vertical="center"/>
    </xf>
    <xf numFmtId="3" fontId="18" fillId="0" borderId="6" xfId="10" applyNumberFormat="1" applyFont="1" applyProtection="1">
      <alignment horizontal="right" vertical="center"/>
      <protection locked="0"/>
    </xf>
    <xf numFmtId="3" fontId="18" fillId="15" borderId="6" xfId="10" applyNumberFormat="1" applyFont="1" applyFill="1">
      <alignment horizontal="right" vertical="center"/>
    </xf>
    <xf numFmtId="0" fontId="18" fillId="0" borderId="6" xfId="9" quotePrefix="1" applyFont="1" applyFill="1" applyAlignment="1">
      <alignment horizontal="left" vertical="center" wrapText="1" indent="1"/>
    </xf>
    <xf numFmtId="0" fontId="18" fillId="0" borderId="14" xfId="9" quotePrefix="1" applyFont="1" applyFill="1" applyBorder="1">
      <alignment horizontal="left" vertical="center" indent="1"/>
    </xf>
    <xf numFmtId="3" fontId="18" fillId="0" borderId="14" xfId="10" applyNumberFormat="1" applyFont="1" applyBorder="1" applyProtection="1">
      <alignment horizontal="right" vertical="center"/>
      <protection locked="0"/>
    </xf>
    <xf numFmtId="3" fontId="18" fillId="15" borderId="14" xfId="10" applyNumberFormat="1" applyFont="1" applyFill="1" applyBorder="1">
      <alignment horizontal="right" vertical="center"/>
    </xf>
    <xf numFmtId="4" fontId="18" fillId="0" borderId="14" xfId="10" applyNumberFormat="1" applyFont="1" applyBorder="1">
      <alignment horizontal="right" vertical="center"/>
    </xf>
    <xf numFmtId="4" fontId="18" fillId="21" borderId="6" xfId="7" applyNumberFormat="1" applyFont="1" applyFill="1">
      <alignment vertical="center"/>
    </xf>
    <xf numFmtId="4" fontId="18" fillId="15" borderId="6" xfId="7" applyNumberFormat="1" applyFont="1" applyFill="1">
      <alignment vertical="center"/>
    </xf>
    <xf numFmtId="4" fontId="18" fillId="22" borderId="6" xfId="7" applyNumberFormat="1" applyFont="1" applyFill="1">
      <alignment vertical="center"/>
    </xf>
    <xf numFmtId="4" fontId="18" fillId="5" borderId="6" xfId="7" applyNumberFormat="1" applyFont="1">
      <alignment vertical="center"/>
    </xf>
    <xf numFmtId="4" fontId="18" fillId="12" borderId="17" xfId="10" applyNumberFormat="1" applyFont="1" applyFill="1" applyBorder="1" applyProtection="1">
      <alignment horizontal="right" vertical="center"/>
      <protection locked="0"/>
    </xf>
    <xf numFmtId="0" fontId="23" fillId="0" borderId="0" xfId="0" applyFont="1" applyAlignment="1">
      <alignment horizontal="right"/>
    </xf>
    <xf numFmtId="0" fontId="23" fillId="0" borderId="0" xfId="0" applyFont="1"/>
    <xf numFmtId="164" fontId="21" fillId="0" borderId="0" xfId="0" applyNumberFormat="1" applyFont="1"/>
    <xf numFmtId="4" fontId="21" fillId="0" borderId="0" xfId="0" applyNumberFormat="1" applyFont="1" applyProtection="1">
      <protection locked="0"/>
    </xf>
    <xf numFmtId="4" fontId="23" fillId="0" borderId="5" xfId="0" applyNumberFormat="1" applyFont="1" applyBorder="1"/>
    <xf numFmtId="0" fontId="23" fillId="0" borderId="5" xfId="0" applyFont="1" applyBorder="1"/>
    <xf numFmtId="164" fontId="21" fillId="0" borderId="5" xfId="0" applyNumberFormat="1" applyFont="1" applyBorder="1"/>
    <xf numFmtId="4" fontId="21" fillId="0" borderId="5" xfId="0" applyNumberFormat="1" applyFont="1" applyBorder="1" applyProtection="1">
      <protection locked="0"/>
    </xf>
    <xf numFmtId="4" fontId="23" fillId="0" borderId="0" xfId="0" applyNumberFormat="1" applyFont="1"/>
    <xf numFmtId="4" fontId="8" fillId="0" borderId="3" xfId="0" applyNumberFormat="1" applyFont="1" applyBorder="1"/>
    <xf numFmtId="4" fontId="6" fillId="0" borderId="3" xfId="0" applyNumberFormat="1" applyFont="1" applyBorder="1"/>
    <xf numFmtId="49" fontId="6" fillId="0" borderId="16" xfId="0" applyNumberFormat="1" applyFont="1" applyBorder="1" applyAlignment="1">
      <alignment horizontal="left" vertical="center" wrapText="1"/>
    </xf>
    <xf numFmtId="0" fontId="20" fillId="0" borderId="3" xfId="0" applyFont="1" applyBorder="1" applyProtection="1">
      <protection locked="0"/>
    </xf>
    <xf numFmtId="0" fontId="20" fillId="0" borderId="3" xfId="0" applyFont="1" applyBorder="1"/>
    <xf numFmtId="3" fontId="6" fillId="2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8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4" fontId="20" fillId="0" borderId="0" xfId="0" applyNumberFormat="1" applyFont="1" applyBorder="1"/>
    <xf numFmtId="4" fontId="6" fillId="16" borderId="3" xfId="0" applyNumberFormat="1" applyFont="1" applyFill="1" applyBorder="1" applyAlignment="1">
      <alignment horizontal="right"/>
    </xf>
    <xf numFmtId="4" fontId="6" fillId="18" borderId="3" xfId="0" applyNumberFormat="1" applyFont="1" applyFill="1" applyBorder="1"/>
    <xf numFmtId="0" fontId="8" fillId="2" borderId="15" xfId="0" quotePrefix="1" applyFont="1" applyFill="1" applyBorder="1" applyAlignment="1">
      <alignment horizontal="left" vertical="center"/>
    </xf>
    <xf numFmtId="0" fontId="7" fillId="2" borderId="15" xfId="0" quotePrefix="1" applyFont="1" applyFill="1" applyBorder="1" applyAlignment="1">
      <alignment horizontal="left" vertical="center"/>
    </xf>
    <xf numFmtId="0" fontId="6" fillId="2" borderId="15" xfId="0" quotePrefix="1" applyFont="1" applyFill="1" applyBorder="1" applyAlignment="1">
      <alignment horizontal="left" vertical="center" wrapText="1"/>
    </xf>
    <xf numFmtId="4" fontId="6" fillId="0" borderId="15" xfId="0" applyNumberFormat="1" applyFont="1" applyBorder="1"/>
    <xf numFmtId="4" fontId="20" fillId="0" borderId="11" xfId="0" applyNumberFormat="1" applyFont="1" applyBorder="1"/>
    <xf numFmtId="3" fontId="8" fillId="3" borderId="3" xfId="0" applyNumberFormat="1" applyFont="1" applyFill="1" applyBorder="1" applyAlignment="1">
      <alignment horizontal="right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2" fillId="0" borderId="3" xfId="0" quotePrefix="1" applyFont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 wrapText="1"/>
    </xf>
    <xf numFmtId="4" fontId="8" fillId="11" borderId="3" xfId="0" applyNumberFormat="1" applyFont="1" applyFill="1" applyBorder="1" applyAlignment="1">
      <alignment horizontal="right"/>
    </xf>
    <xf numFmtId="3" fontId="8" fillId="11" borderId="3" xfId="0" applyNumberFormat="1" applyFont="1" applyFill="1" applyBorder="1" applyAlignment="1">
      <alignment horizontal="right"/>
    </xf>
    <xf numFmtId="4" fontId="8" fillId="3" borderId="3" xfId="0" quotePrefix="1" applyNumberFormat="1" applyFont="1" applyFill="1" applyBorder="1" applyAlignment="1">
      <alignment horizontal="left" wrapText="1"/>
    </xf>
    <xf numFmtId="4" fontId="8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0" fontId="20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32" fillId="0" borderId="1" xfId="0" quotePrefix="1" applyFont="1" applyBorder="1" applyAlignment="1">
      <alignment horizontal="center" vertical="center" wrapText="1"/>
    </xf>
    <xf numFmtId="0" fontId="32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wrapText="1"/>
    </xf>
    <xf numFmtId="0" fontId="8" fillId="3" borderId="2" xfId="0" quotePrefix="1" applyFont="1" applyFill="1" applyBorder="1" applyAlignment="1">
      <alignment horizontal="left" wrapText="1"/>
    </xf>
    <xf numFmtId="0" fontId="8" fillId="3" borderId="4" xfId="0" quotePrefix="1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8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</cellXfs>
  <cellStyles count="11">
    <cellStyle name="Hiperveza 2" xfId="4" xr:uid="{00000000-0005-0000-0000-000000000000}"/>
    <cellStyle name="Normalno" xfId="0" builtinId="0"/>
    <cellStyle name="Normalno 2" xfId="5" xr:uid="{00000000-0005-0000-0000-000002000000}"/>
    <cellStyle name="Obično_List4" xfId="1" xr:uid="{00000000-0005-0000-0000-000003000000}"/>
    <cellStyle name="Obično_List7" xfId="2" xr:uid="{00000000-0005-0000-0000-000004000000}"/>
    <cellStyle name="SAPBEXaggData" xfId="7" xr:uid="{00000000-0005-0000-0000-000005000000}"/>
    <cellStyle name="SAPBEXHLevel1" xfId="6" xr:uid="{00000000-0005-0000-0000-000006000000}"/>
    <cellStyle name="SAPBEXHLevel2" xfId="8" xr:uid="{00000000-0005-0000-0000-000007000000}"/>
    <cellStyle name="SAPBEXHLevel3" xfId="9" xr:uid="{00000000-0005-0000-0000-000008000000}"/>
    <cellStyle name="SAPBEXstdData" xfId="10" xr:uid="{00000000-0005-0000-0000-000009000000}"/>
    <cellStyle name="Zarez 3" xfId="3" xr:uid="{00000000-0005-0000-0000-00000A000000}"/>
  </cellStyles>
  <dxfs count="0"/>
  <tableStyles count="0" defaultTableStyle="TableStyleMedium2" defaultPivotStyle="PivotStyleLight16"/>
  <colors>
    <mruColors>
      <color rgb="FFFFFFCC"/>
      <color rgb="FFDDDDDD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164"/>
  <sheetViews>
    <sheetView tabSelected="1" zoomScaleNormal="100" workbookViewId="0">
      <selection activeCell="E4" sqref="E4"/>
    </sheetView>
  </sheetViews>
  <sheetFormatPr defaultRowHeight="14.5" x14ac:dyDescent="0.35"/>
  <cols>
    <col min="1" max="1" width="5.81640625" customWidth="1"/>
    <col min="6" max="10" width="25.26953125" customWidth="1"/>
    <col min="11" max="12" width="15.7265625" customWidth="1"/>
    <col min="13" max="13" width="25.26953125" customWidth="1"/>
  </cols>
  <sheetData>
    <row r="1" spans="2:25" ht="42" customHeight="1" x14ac:dyDescent="0.35">
      <c r="B1" s="382" t="s">
        <v>24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27"/>
    </row>
    <row r="2" spans="2:25" ht="18" customHeigh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25" ht="15.75" customHeight="1" x14ac:dyDescent="0.35">
      <c r="B3" s="382" t="s">
        <v>10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26"/>
    </row>
    <row r="4" spans="2:25" ht="18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2:25" ht="18" customHeight="1" x14ac:dyDescent="0.35">
      <c r="B5" s="382" t="s">
        <v>63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25"/>
    </row>
    <row r="6" spans="2:25" ht="18" customHeight="1" x14ac:dyDescent="0.3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25"/>
    </row>
    <row r="7" spans="2:25" ht="18" customHeight="1" x14ac:dyDescent="0.35">
      <c r="B7" s="372" t="s">
        <v>78</v>
      </c>
      <c r="C7" s="372"/>
      <c r="D7" s="372"/>
      <c r="E7" s="372"/>
      <c r="F7" s="372"/>
      <c r="G7" s="3"/>
      <c r="H7" s="4"/>
      <c r="I7" s="4"/>
      <c r="J7" s="4"/>
      <c r="K7" s="30"/>
      <c r="L7" s="30"/>
    </row>
    <row r="8" spans="2:25" ht="26" x14ac:dyDescent="0.35">
      <c r="B8" s="389" t="s">
        <v>7</v>
      </c>
      <c r="C8" s="389"/>
      <c r="D8" s="389"/>
      <c r="E8" s="389"/>
      <c r="F8" s="389"/>
      <c r="G8" s="28" t="s">
        <v>66</v>
      </c>
      <c r="H8" s="28" t="s">
        <v>62</v>
      </c>
      <c r="I8" s="28" t="s">
        <v>59</v>
      </c>
      <c r="J8" s="28" t="s">
        <v>67</v>
      </c>
      <c r="K8" s="28" t="s">
        <v>27</v>
      </c>
      <c r="L8" s="28" t="s">
        <v>60</v>
      </c>
    </row>
    <row r="9" spans="2:25" x14ac:dyDescent="0.35">
      <c r="B9" s="390">
        <v>1</v>
      </c>
      <c r="C9" s="390"/>
      <c r="D9" s="390"/>
      <c r="E9" s="390"/>
      <c r="F9" s="391"/>
      <c r="G9" s="33">
        <v>2</v>
      </c>
      <c r="H9" s="32">
        <v>3</v>
      </c>
      <c r="I9" s="32">
        <v>4</v>
      </c>
      <c r="J9" s="32">
        <v>5</v>
      </c>
      <c r="K9" s="32" t="s">
        <v>43</v>
      </c>
      <c r="L9" s="32" t="s">
        <v>44</v>
      </c>
    </row>
    <row r="10" spans="2:25" x14ac:dyDescent="0.35">
      <c r="B10" s="373" t="s">
        <v>29</v>
      </c>
      <c r="C10" s="374"/>
      <c r="D10" s="374"/>
      <c r="E10" s="374"/>
      <c r="F10" s="387"/>
      <c r="G10" s="51">
        <f>' Račun prihoda i rashoda'!G11</f>
        <v>3917589.5</v>
      </c>
      <c r="H10" s="51">
        <f>' Račun prihoda i rashoda'!H11</f>
        <v>8556898</v>
      </c>
      <c r="I10" s="51">
        <f>' Račun prihoda i rashoda'!I11</f>
        <v>8556898</v>
      </c>
      <c r="J10" s="51">
        <f>' Račun prihoda i rashoda'!J11</f>
        <v>4487960.67</v>
      </c>
      <c r="K10" s="18"/>
      <c r="L10" s="18"/>
    </row>
    <row r="11" spans="2:25" x14ac:dyDescent="0.35">
      <c r="B11" s="388" t="s">
        <v>28</v>
      </c>
      <c r="C11" s="387"/>
      <c r="D11" s="387"/>
      <c r="E11" s="387"/>
      <c r="F11" s="387"/>
      <c r="G11" s="51">
        <f>' Račun prihoda i rashoda'!G88</f>
        <v>0</v>
      </c>
      <c r="H11" s="51">
        <f>' Račun prihoda i rashoda'!H88</f>
        <v>0</v>
      </c>
      <c r="I11" s="51">
        <f>' Račun prihoda i rashoda'!I88</f>
        <v>0</v>
      </c>
      <c r="J11" s="51">
        <f>' Račun prihoda i rashoda'!J88</f>
        <v>0</v>
      </c>
      <c r="K11" s="18"/>
      <c r="L11" s="18"/>
    </row>
    <row r="12" spans="2:25" x14ac:dyDescent="0.35">
      <c r="B12" s="384" t="s">
        <v>0</v>
      </c>
      <c r="C12" s="385"/>
      <c r="D12" s="385"/>
      <c r="E12" s="385"/>
      <c r="F12" s="386"/>
      <c r="G12" s="52">
        <f>G10+G11</f>
        <v>3917589.5</v>
      </c>
      <c r="H12" s="52">
        <f t="shared" ref="H12:J12" si="0">H10+H11</f>
        <v>8556898</v>
      </c>
      <c r="I12" s="52">
        <f t="shared" si="0"/>
        <v>8556898</v>
      </c>
      <c r="J12" s="52">
        <f t="shared" si="0"/>
        <v>4487960.67</v>
      </c>
      <c r="K12" s="17">
        <f>J12/G12*100</f>
        <v>114.5592377659783</v>
      </c>
      <c r="L12" s="17">
        <f>J12/I12*100</f>
        <v>52.448453516683266</v>
      </c>
    </row>
    <row r="13" spans="2:25" x14ac:dyDescent="0.35">
      <c r="B13" s="394" t="s">
        <v>30</v>
      </c>
      <c r="C13" s="374"/>
      <c r="D13" s="374"/>
      <c r="E13" s="374"/>
      <c r="F13" s="374"/>
      <c r="G13" s="53">
        <f>' Račun prihoda i rashoda'!G102</f>
        <v>3840991.02</v>
      </c>
      <c r="H13" s="53">
        <f>' Račun prihoda i rashoda'!H102</f>
        <v>8411613</v>
      </c>
      <c r="I13" s="53">
        <f>' Račun prihoda i rashoda'!I102</f>
        <v>8411613</v>
      </c>
      <c r="J13" s="53">
        <f>' Račun prihoda i rashoda'!J102</f>
        <v>4372128.0199999996</v>
      </c>
      <c r="K13" s="19"/>
      <c r="L13" s="19"/>
    </row>
    <row r="14" spans="2:25" x14ac:dyDescent="0.35">
      <c r="B14" s="388" t="s">
        <v>31</v>
      </c>
      <c r="C14" s="387"/>
      <c r="D14" s="387"/>
      <c r="E14" s="387"/>
      <c r="F14" s="387"/>
      <c r="G14" s="51">
        <f>' Račun prihoda i rashoda'!G156</f>
        <v>9932.4699999999993</v>
      </c>
      <c r="H14" s="51">
        <f>' Račun prihoda i rashoda'!H156</f>
        <v>165193</v>
      </c>
      <c r="I14" s="51">
        <f>' Račun prihoda i rashoda'!I156</f>
        <v>165193</v>
      </c>
      <c r="J14" s="51">
        <f>' Račun prihoda i rashoda'!J156</f>
        <v>72853.47</v>
      </c>
      <c r="K14" s="19"/>
      <c r="L14" s="19"/>
    </row>
    <row r="15" spans="2:25" x14ac:dyDescent="0.35">
      <c r="B15" s="20" t="s">
        <v>1</v>
      </c>
      <c r="C15" s="283"/>
      <c r="D15" s="283"/>
      <c r="E15" s="283"/>
      <c r="F15" s="283"/>
      <c r="G15" s="52">
        <f>G13+G14</f>
        <v>3850923.49</v>
      </c>
      <c r="H15" s="52">
        <f t="shared" ref="H15:J15" si="1">H13+H14</f>
        <v>8576806</v>
      </c>
      <c r="I15" s="52">
        <f t="shared" si="1"/>
        <v>8576806</v>
      </c>
      <c r="J15" s="52">
        <f t="shared" si="1"/>
        <v>4444981.4899999993</v>
      </c>
      <c r="K15" s="357">
        <f>J15/G15*100</f>
        <v>115.42637763493968</v>
      </c>
      <c r="L15" s="357">
        <f>J15/I15*100</f>
        <v>51.825603727075084</v>
      </c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</row>
    <row r="16" spans="2:25" x14ac:dyDescent="0.35">
      <c r="B16" s="393" t="s">
        <v>2</v>
      </c>
      <c r="C16" s="385"/>
      <c r="D16" s="385"/>
      <c r="E16" s="385"/>
      <c r="F16" s="385"/>
      <c r="G16" s="54">
        <f>G12-G15</f>
        <v>66666.009999999776</v>
      </c>
      <c r="H16" s="54">
        <f t="shared" ref="H16:J16" si="2">H12-H15</f>
        <v>-19908</v>
      </c>
      <c r="I16" s="54">
        <f t="shared" si="2"/>
        <v>-19908</v>
      </c>
      <c r="J16" s="54">
        <f t="shared" si="2"/>
        <v>42979.180000000633</v>
      </c>
      <c r="K16" s="357">
        <f>J16/G16*100</f>
        <v>64.469405023640647</v>
      </c>
      <c r="L16" s="357">
        <f>J16/I16*100</f>
        <v>-215.88898935101787</v>
      </c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</row>
    <row r="17" spans="1:49" ht="18" x14ac:dyDescent="0.35">
      <c r="B17" s="358"/>
      <c r="C17" s="359"/>
      <c r="D17" s="359"/>
      <c r="E17" s="359"/>
      <c r="F17" s="359"/>
      <c r="G17" s="359"/>
      <c r="H17" s="359"/>
      <c r="I17" s="359"/>
      <c r="J17" s="359"/>
      <c r="K17" s="343"/>
      <c r="L17" s="343"/>
      <c r="M17" s="343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</row>
    <row r="18" spans="1:49" ht="18" customHeight="1" x14ac:dyDescent="0.35">
      <c r="B18" s="372" t="s">
        <v>72</v>
      </c>
      <c r="C18" s="372"/>
      <c r="D18" s="372"/>
      <c r="E18" s="372"/>
      <c r="F18" s="372"/>
      <c r="G18" s="359"/>
      <c r="H18" s="359"/>
      <c r="I18" s="359"/>
      <c r="J18" s="359"/>
      <c r="K18" s="343"/>
      <c r="L18" s="343"/>
      <c r="M18" s="343"/>
      <c r="N18" s="284"/>
      <c r="O18" s="284"/>
      <c r="P18" s="284"/>
      <c r="Q18" s="284"/>
      <c r="R18" s="300"/>
      <c r="S18" s="284"/>
      <c r="T18" s="284"/>
      <c r="U18" s="284"/>
      <c r="V18" s="284"/>
      <c r="W18" s="284"/>
      <c r="X18" s="284"/>
      <c r="Y18" s="284"/>
    </row>
    <row r="19" spans="1:49" ht="26" x14ac:dyDescent="0.35">
      <c r="B19" s="375" t="s">
        <v>7</v>
      </c>
      <c r="C19" s="375"/>
      <c r="D19" s="375"/>
      <c r="E19" s="375"/>
      <c r="F19" s="375"/>
      <c r="G19" s="360" t="s">
        <v>66</v>
      </c>
      <c r="H19" s="361" t="s">
        <v>62</v>
      </c>
      <c r="I19" s="361" t="s">
        <v>59</v>
      </c>
      <c r="J19" s="361" t="s">
        <v>67</v>
      </c>
      <c r="K19" s="361" t="s">
        <v>27</v>
      </c>
      <c r="L19" s="361" t="s">
        <v>60</v>
      </c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</row>
    <row r="20" spans="1:49" x14ac:dyDescent="0.35">
      <c r="B20" s="376">
        <v>1</v>
      </c>
      <c r="C20" s="377"/>
      <c r="D20" s="377"/>
      <c r="E20" s="377"/>
      <c r="F20" s="377"/>
      <c r="G20" s="362">
        <v>2</v>
      </c>
      <c r="H20" s="363">
        <v>3</v>
      </c>
      <c r="I20" s="363">
        <v>4</v>
      </c>
      <c r="J20" s="363">
        <v>5</v>
      </c>
      <c r="K20" s="363" t="s">
        <v>43</v>
      </c>
      <c r="L20" s="363" t="s">
        <v>44</v>
      </c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</row>
    <row r="21" spans="1:49" ht="15.75" customHeight="1" x14ac:dyDescent="0.35">
      <c r="B21" s="373" t="s">
        <v>32</v>
      </c>
      <c r="C21" s="378"/>
      <c r="D21" s="378"/>
      <c r="E21" s="378"/>
      <c r="F21" s="378"/>
      <c r="G21" s="84"/>
      <c r="H21" s="364"/>
      <c r="I21" s="364"/>
      <c r="J21" s="364"/>
      <c r="K21" s="365"/>
      <c r="L21" s="365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</row>
    <row r="22" spans="1:49" x14ac:dyDescent="0.35">
      <c r="B22" s="373" t="s">
        <v>33</v>
      </c>
      <c r="C22" s="374"/>
      <c r="D22" s="374"/>
      <c r="E22" s="374"/>
      <c r="F22" s="374"/>
      <c r="G22" s="85"/>
      <c r="H22" s="364"/>
      <c r="I22" s="364"/>
      <c r="J22" s="364"/>
      <c r="K22" s="365"/>
      <c r="L22" s="365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</row>
    <row r="23" spans="1:49" ht="15" customHeight="1" x14ac:dyDescent="0.35">
      <c r="B23" s="379" t="s">
        <v>61</v>
      </c>
      <c r="C23" s="380"/>
      <c r="D23" s="380"/>
      <c r="E23" s="380"/>
      <c r="F23" s="381"/>
      <c r="G23" s="366">
        <f>G21-G22</f>
        <v>0</v>
      </c>
      <c r="H23" s="366">
        <f t="shared" ref="H23:J23" si="3">H21-H22</f>
        <v>0</v>
      </c>
      <c r="I23" s="366">
        <f t="shared" si="3"/>
        <v>0</v>
      </c>
      <c r="J23" s="366">
        <f t="shared" si="3"/>
        <v>0</v>
      </c>
      <c r="K23" s="344" t="e">
        <f>J23/G23*100</f>
        <v>#DIV/0!</v>
      </c>
      <c r="L23" s="344" t="e">
        <f>J23/I23*100</f>
        <v>#DIV/0!</v>
      </c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</row>
    <row r="24" spans="1:49" s="35" customFormat="1" ht="15" customHeight="1" x14ac:dyDescent="0.35">
      <c r="A24"/>
      <c r="B24" s="373" t="s">
        <v>15</v>
      </c>
      <c r="C24" s="374"/>
      <c r="D24" s="374"/>
      <c r="E24" s="374"/>
      <c r="F24" s="374"/>
      <c r="G24" s="160">
        <v>63521.29</v>
      </c>
      <c r="H24" s="367">
        <v>132723</v>
      </c>
      <c r="I24" s="367">
        <v>132723</v>
      </c>
      <c r="J24" s="367">
        <v>121364.38</v>
      </c>
      <c r="K24" s="368"/>
      <c r="L24" s="368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5" customFormat="1" ht="15" customHeight="1" x14ac:dyDescent="0.35">
      <c r="A25"/>
      <c r="B25" s="373" t="s">
        <v>71</v>
      </c>
      <c r="C25" s="374"/>
      <c r="D25" s="374"/>
      <c r="E25" s="374"/>
      <c r="F25" s="374"/>
      <c r="G25" s="160">
        <v>130187.3</v>
      </c>
      <c r="H25" s="367"/>
      <c r="I25" s="367"/>
      <c r="J25" s="367">
        <v>164343.56</v>
      </c>
      <c r="K25" s="368"/>
      <c r="L25" s="368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2" customFormat="1" x14ac:dyDescent="0.35">
      <c r="A26" s="41"/>
      <c r="B26" s="379" t="s">
        <v>73</v>
      </c>
      <c r="C26" s="380"/>
      <c r="D26" s="380"/>
      <c r="E26" s="380"/>
      <c r="F26" s="381"/>
      <c r="G26" s="366">
        <f>G24+G25</f>
        <v>193708.59</v>
      </c>
      <c r="H26" s="366">
        <f t="shared" ref="H26:J26" si="4">H24+H25</f>
        <v>132723</v>
      </c>
      <c r="I26" s="366">
        <f t="shared" si="4"/>
        <v>132723</v>
      </c>
      <c r="J26" s="366">
        <f t="shared" si="4"/>
        <v>285707.94</v>
      </c>
      <c r="K26" s="344">
        <f>J26/G26*100</f>
        <v>147.49368626347444</v>
      </c>
      <c r="L26" s="344">
        <f>J26/I26*100</f>
        <v>215.26633665604305</v>
      </c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1:49" x14ac:dyDescent="0.35">
      <c r="B27" s="392" t="s">
        <v>74</v>
      </c>
      <c r="C27" s="392"/>
      <c r="D27" s="392"/>
      <c r="E27" s="392"/>
      <c r="F27" s="392"/>
      <c r="G27" s="366">
        <f>G23+G26</f>
        <v>193708.59</v>
      </c>
      <c r="H27" s="366">
        <f t="shared" ref="H27:J27" si="5">H23+H26</f>
        <v>132723</v>
      </c>
      <c r="I27" s="366">
        <f t="shared" si="5"/>
        <v>132723</v>
      </c>
      <c r="J27" s="366">
        <f t="shared" si="5"/>
        <v>285707.94</v>
      </c>
      <c r="K27" s="344">
        <f>J27/G27*100</f>
        <v>147.49368626347444</v>
      </c>
      <c r="L27" s="344">
        <f>J27/I27*100</f>
        <v>215.26633665604305</v>
      </c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</row>
    <row r="28" spans="1:49" x14ac:dyDescent="0.35"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</row>
    <row r="29" spans="1:49" x14ac:dyDescent="0.35"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</row>
    <row r="30" spans="1:49" x14ac:dyDescent="0.35">
      <c r="B30" s="371" t="s">
        <v>75</v>
      </c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</row>
    <row r="31" spans="1:49" ht="15" customHeight="1" x14ac:dyDescent="0.35">
      <c r="B31" s="371" t="s">
        <v>76</v>
      </c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</row>
    <row r="32" spans="1:49" ht="15" customHeight="1" x14ac:dyDescent="0.35">
      <c r="B32" s="371" t="s">
        <v>68</v>
      </c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</row>
    <row r="33" spans="2:25" ht="36.75" customHeight="1" x14ac:dyDescent="0.35">
      <c r="B33" s="371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</row>
    <row r="34" spans="2:25" ht="15" customHeight="1" x14ac:dyDescent="0.35">
      <c r="B34" s="383" t="s">
        <v>77</v>
      </c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</row>
    <row r="35" spans="2:25" x14ac:dyDescent="0.35"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</row>
    <row r="36" spans="2:25" x14ac:dyDescent="0.35"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</row>
    <row r="37" spans="2:25" x14ac:dyDescent="0.35"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</row>
    <row r="38" spans="2:25" x14ac:dyDescent="0.35"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</row>
    <row r="39" spans="2:25" x14ac:dyDescent="0.35"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</row>
    <row r="40" spans="2:25" x14ac:dyDescent="0.35"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</row>
    <row r="41" spans="2:25" x14ac:dyDescent="0.35"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</row>
    <row r="42" spans="2:25" x14ac:dyDescent="0.35"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</row>
    <row r="43" spans="2:25" x14ac:dyDescent="0.35"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</row>
    <row r="44" spans="2:25" x14ac:dyDescent="0.35"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</row>
    <row r="45" spans="2:25" x14ac:dyDescent="0.35"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</row>
    <row r="46" spans="2:25" x14ac:dyDescent="0.35"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</row>
    <row r="47" spans="2:25" x14ac:dyDescent="0.35"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</row>
    <row r="48" spans="2:25" x14ac:dyDescent="0.35"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</row>
    <row r="49" spans="2:25" x14ac:dyDescent="0.35"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</row>
    <row r="50" spans="2:25" x14ac:dyDescent="0.35"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</row>
    <row r="51" spans="2:25" x14ac:dyDescent="0.35"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</row>
    <row r="52" spans="2:25" x14ac:dyDescent="0.35"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</row>
    <row r="53" spans="2:25" x14ac:dyDescent="0.35"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</row>
    <row r="54" spans="2:25" x14ac:dyDescent="0.35"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</row>
    <row r="55" spans="2:25" x14ac:dyDescent="0.35"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</row>
    <row r="56" spans="2:25" x14ac:dyDescent="0.35"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</row>
    <row r="57" spans="2:25" x14ac:dyDescent="0.35"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</row>
    <row r="58" spans="2:25" x14ac:dyDescent="0.35"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</row>
    <row r="59" spans="2:25" x14ac:dyDescent="0.35"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</row>
    <row r="60" spans="2:25" x14ac:dyDescent="0.35"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</row>
    <row r="61" spans="2:25" x14ac:dyDescent="0.35"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</row>
    <row r="62" spans="2:25" x14ac:dyDescent="0.35"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</row>
    <row r="63" spans="2:25" x14ac:dyDescent="0.35"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</row>
    <row r="64" spans="2:25" x14ac:dyDescent="0.35"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</row>
    <row r="65" spans="2:25" x14ac:dyDescent="0.35"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</row>
    <row r="66" spans="2:25" x14ac:dyDescent="0.35"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</row>
    <row r="67" spans="2:25" x14ac:dyDescent="0.35"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</row>
    <row r="68" spans="2:25" x14ac:dyDescent="0.35"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</row>
    <row r="69" spans="2:25" x14ac:dyDescent="0.35"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</row>
    <row r="70" spans="2:25" x14ac:dyDescent="0.35"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</row>
    <row r="71" spans="2:25" x14ac:dyDescent="0.35"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</row>
    <row r="72" spans="2:25" x14ac:dyDescent="0.35"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</row>
    <row r="73" spans="2:25" x14ac:dyDescent="0.35"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</row>
    <row r="74" spans="2:25" x14ac:dyDescent="0.35"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</row>
    <row r="75" spans="2:25" x14ac:dyDescent="0.35">
      <c r="B75" s="284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</row>
    <row r="76" spans="2:25" x14ac:dyDescent="0.35">
      <c r="B76" s="284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</row>
    <row r="77" spans="2:25" x14ac:dyDescent="0.35">
      <c r="B77" s="284"/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</row>
    <row r="78" spans="2:25" x14ac:dyDescent="0.35"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</row>
    <row r="79" spans="2:25" x14ac:dyDescent="0.35"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</row>
    <row r="80" spans="2:25" x14ac:dyDescent="0.35">
      <c r="B80" s="284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</row>
    <row r="81" spans="2:25" x14ac:dyDescent="0.35"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</row>
    <row r="82" spans="2:25" x14ac:dyDescent="0.35"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</row>
    <row r="83" spans="2:25" x14ac:dyDescent="0.35"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</row>
    <row r="84" spans="2:25" x14ac:dyDescent="0.35"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</row>
    <row r="85" spans="2:25" x14ac:dyDescent="0.35"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</row>
    <row r="86" spans="2:25" x14ac:dyDescent="0.35"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</row>
    <row r="87" spans="2:25" x14ac:dyDescent="0.35">
      <c r="B87" s="284"/>
      <c r="C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</row>
    <row r="88" spans="2:25" x14ac:dyDescent="0.35"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</row>
    <row r="89" spans="2:25" x14ac:dyDescent="0.35"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</row>
    <row r="90" spans="2:25" x14ac:dyDescent="0.35">
      <c r="B90" s="284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</row>
    <row r="91" spans="2:25" x14ac:dyDescent="0.35">
      <c r="B91" s="284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</row>
    <row r="92" spans="2:25" x14ac:dyDescent="0.35">
      <c r="B92" s="284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</row>
    <row r="93" spans="2:25" x14ac:dyDescent="0.35"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</row>
    <row r="94" spans="2:25" x14ac:dyDescent="0.35">
      <c r="B94" s="284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</row>
    <row r="95" spans="2:25" x14ac:dyDescent="0.35"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</row>
    <row r="96" spans="2:25" x14ac:dyDescent="0.35"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</row>
    <row r="97" spans="2:25" x14ac:dyDescent="0.35">
      <c r="B97" s="284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</row>
    <row r="98" spans="2:25" x14ac:dyDescent="0.35"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</row>
    <row r="99" spans="2:25" x14ac:dyDescent="0.35">
      <c r="B99" s="284"/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</row>
    <row r="100" spans="2:25" x14ac:dyDescent="0.35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</row>
    <row r="101" spans="2:25" x14ac:dyDescent="0.35"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</row>
    <row r="102" spans="2:25" x14ac:dyDescent="0.35">
      <c r="B102" s="284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</row>
    <row r="103" spans="2:25" x14ac:dyDescent="0.35">
      <c r="B103" s="284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</row>
    <row r="104" spans="2:25" x14ac:dyDescent="0.35">
      <c r="B104" s="284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</row>
    <row r="105" spans="2:25" x14ac:dyDescent="0.35">
      <c r="B105" s="284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</row>
    <row r="106" spans="2:25" x14ac:dyDescent="0.35"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</row>
    <row r="107" spans="2:25" x14ac:dyDescent="0.35"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</row>
    <row r="108" spans="2:25" x14ac:dyDescent="0.35">
      <c r="B108" s="284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</row>
    <row r="109" spans="2:25" x14ac:dyDescent="0.35"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</row>
    <row r="110" spans="2:25" x14ac:dyDescent="0.35"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</row>
    <row r="111" spans="2:25" x14ac:dyDescent="0.35">
      <c r="B111" s="284"/>
      <c r="C111" s="284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</row>
    <row r="112" spans="2:25" x14ac:dyDescent="0.35">
      <c r="B112" s="284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</row>
    <row r="113" spans="2:25" x14ac:dyDescent="0.35">
      <c r="B113" s="284"/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</row>
    <row r="114" spans="2:25" x14ac:dyDescent="0.35"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</row>
    <row r="115" spans="2:25" x14ac:dyDescent="0.35">
      <c r="B115" s="284"/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</row>
    <row r="116" spans="2:25" x14ac:dyDescent="0.35">
      <c r="B116" s="284"/>
      <c r="C116" s="284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</row>
    <row r="117" spans="2:25" x14ac:dyDescent="0.35">
      <c r="B117" s="284"/>
      <c r="C117" s="284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</row>
    <row r="118" spans="2:25" x14ac:dyDescent="0.35"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</row>
    <row r="119" spans="2:25" x14ac:dyDescent="0.35"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</row>
    <row r="120" spans="2:25" x14ac:dyDescent="0.35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</row>
    <row r="121" spans="2:25" x14ac:dyDescent="0.35">
      <c r="B121" s="284"/>
      <c r="C121" s="284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</row>
    <row r="122" spans="2:25" x14ac:dyDescent="0.35"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</row>
    <row r="123" spans="2:25" x14ac:dyDescent="0.35">
      <c r="B123" s="284"/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</row>
    <row r="124" spans="2:25" x14ac:dyDescent="0.35">
      <c r="B124" s="284"/>
      <c r="C124" s="284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</row>
    <row r="125" spans="2:25" x14ac:dyDescent="0.35">
      <c r="B125" s="284"/>
      <c r="C125" s="284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</row>
    <row r="126" spans="2:25" x14ac:dyDescent="0.35">
      <c r="B126" s="284"/>
      <c r="C126" s="284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</row>
    <row r="127" spans="2:25" x14ac:dyDescent="0.35">
      <c r="B127" s="284"/>
      <c r="C127" s="284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</row>
    <row r="128" spans="2:25" x14ac:dyDescent="0.35">
      <c r="B128" s="284"/>
      <c r="C128" s="284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</row>
    <row r="129" spans="2:25" x14ac:dyDescent="0.35">
      <c r="B129" s="284"/>
      <c r="C129" s="284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</row>
    <row r="130" spans="2:25" x14ac:dyDescent="0.35">
      <c r="B130" s="284"/>
      <c r="C130" s="284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</row>
    <row r="131" spans="2:25" x14ac:dyDescent="0.35">
      <c r="B131" s="284"/>
      <c r="C131" s="284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</row>
    <row r="132" spans="2:25" x14ac:dyDescent="0.35">
      <c r="B132" s="284"/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</row>
    <row r="133" spans="2:25" x14ac:dyDescent="0.35">
      <c r="B133" s="284"/>
      <c r="C133" s="284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</row>
    <row r="134" spans="2:25" x14ac:dyDescent="0.35">
      <c r="B134" s="284"/>
      <c r="C134" s="284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</row>
    <row r="135" spans="2:25" x14ac:dyDescent="0.35">
      <c r="B135" s="284"/>
      <c r="C135" s="284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</row>
    <row r="136" spans="2:25" x14ac:dyDescent="0.35">
      <c r="B136" s="284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</row>
    <row r="137" spans="2:25" x14ac:dyDescent="0.35">
      <c r="B137" s="284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</row>
    <row r="138" spans="2:25" x14ac:dyDescent="0.35">
      <c r="B138" s="284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</row>
    <row r="139" spans="2:25" x14ac:dyDescent="0.35">
      <c r="B139" s="284"/>
      <c r="C139" s="284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</row>
    <row r="140" spans="2:25" x14ac:dyDescent="0.35">
      <c r="B140" s="284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</row>
    <row r="141" spans="2:25" x14ac:dyDescent="0.35">
      <c r="B141" s="284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</row>
    <row r="142" spans="2:25" x14ac:dyDescent="0.35">
      <c r="B142" s="284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</row>
    <row r="143" spans="2:25" x14ac:dyDescent="0.35">
      <c r="B143" s="284"/>
      <c r="C143" s="284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</row>
    <row r="144" spans="2:25" x14ac:dyDescent="0.35">
      <c r="B144" s="284"/>
      <c r="C144" s="284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</row>
    <row r="145" spans="2:25" x14ac:dyDescent="0.35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</row>
    <row r="146" spans="2:25" x14ac:dyDescent="0.35">
      <c r="B146" s="284"/>
      <c r="C146" s="284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</row>
    <row r="147" spans="2:25" x14ac:dyDescent="0.35">
      <c r="B147" s="284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</row>
    <row r="148" spans="2:25" x14ac:dyDescent="0.35">
      <c r="B148" s="284"/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</row>
    <row r="149" spans="2:25" x14ac:dyDescent="0.35">
      <c r="B149" s="284"/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</row>
    <row r="150" spans="2:25" x14ac:dyDescent="0.35">
      <c r="B150" s="284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</row>
    <row r="151" spans="2:25" x14ac:dyDescent="0.35">
      <c r="B151" s="284"/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</row>
    <row r="152" spans="2:25" x14ac:dyDescent="0.35"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</row>
    <row r="153" spans="2:25" x14ac:dyDescent="0.35"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</row>
    <row r="154" spans="2:25" x14ac:dyDescent="0.35"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</row>
    <row r="155" spans="2:25" x14ac:dyDescent="0.35"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</row>
    <row r="156" spans="2:25" x14ac:dyDescent="0.35"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</row>
    <row r="157" spans="2:25" x14ac:dyDescent="0.35"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</row>
    <row r="158" spans="2:25" x14ac:dyDescent="0.35"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</row>
    <row r="159" spans="2:25" x14ac:dyDescent="0.35"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</row>
    <row r="160" spans="2:25" x14ac:dyDescent="0.35"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</row>
    <row r="161" spans="2:25" x14ac:dyDescent="0.35"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</row>
    <row r="162" spans="2:25" x14ac:dyDescent="0.35"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</row>
    <row r="163" spans="2:25" x14ac:dyDescent="0.35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</row>
    <row r="164" spans="2:25" x14ac:dyDescent="0.35"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</row>
  </sheetData>
  <sheetProtection selectLockedCells="1"/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Y176"/>
  <sheetViews>
    <sheetView zoomScale="90" zoomScaleNormal="90" workbookViewId="0">
      <selection activeCell="H11" sqref="H11"/>
    </sheetView>
  </sheetViews>
  <sheetFormatPr defaultRowHeight="14.5" x14ac:dyDescent="0.35"/>
  <cols>
    <col min="1" max="1" width="1.7265625" customWidth="1"/>
    <col min="2" max="2" width="5.81640625" customWidth="1"/>
    <col min="3" max="3" width="6.54296875" customWidth="1"/>
    <col min="4" max="4" width="8.54296875" customWidth="1"/>
    <col min="5" max="5" width="6.54296875" customWidth="1"/>
    <col min="6" max="6" width="44.7265625" customWidth="1"/>
    <col min="7" max="10" width="20.7265625" customWidth="1"/>
    <col min="11" max="12" width="9.7265625" customWidth="1"/>
    <col min="13" max="13" width="13.7265625" customWidth="1"/>
    <col min="14" max="14" width="15.26953125" customWidth="1"/>
    <col min="15" max="15" width="16.7265625" customWidth="1"/>
  </cols>
  <sheetData>
    <row r="1" spans="2:25" ht="18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5" ht="15.75" customHeight="1" x14ac:dyDescent="0.35">
      <c r="B2" s="382" t="s">
        <v>10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83"/>
    </row>
    <row r="3" spans="2:25" ht="18" x14ac:dyDescent="0.35"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</row>
    <row r="4" spans="2:25" ht="15.75" customHeight="1" x14ac:dyDescent="0.35">
      <c r="B4" s="382" t="s">
        <v>65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83"/>
    </row>
    <row r="5" spans="2:25" ht="18" x14ac:dyDescent="0.35"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</row>
    <row r="6" spans="2:25" ht="15.75" customHeight="1" x14ac:dyDescent="0.35">
      <c r="B6" s="382" t="s">
        <v>45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83"/>
    </row>
    <row r="7" spans="2:25" ht="18" x14ac:dyDescent="0.35"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</row>
    <row r="8" spans="2:25" ht="45" customHeight="1" x14ac:dyDescent="0.35">
      <c r="B8" s="401" t="s">
        <v>7</v>
      </c>
      <c r="C8" s="402"/>
      <c r="D8" s="402"/>
      <c r="E8" s="402"/>
      <c r="F8" s="403"/>
      <c r="G8" s="34" t="s">
        <v>25</v>
      </c>
      <c r="H8" s="34" t="s">
        <v>62</v>
      </c>
      <c r="I8" s="34" t="s">
        <v>59</v>
      </c>
      <c r="J8" s="34" t="s">
        <v>26</v>
      </c>
      <c r="K8" s="120" t="s">
        <v>27</v>
      </c>
      <c r="L8" s="120" t="s">
        <v>60</v>
      </c>
      <c r="M8" s="127"/>
      <c r="O8">
        <v>7.5345000000000004</v>
      </c>
    </row>
    <row r="9" spans="2:25" x14ac:dyDescent="0.35">
      <c r="B9" s="398">
        <v>1</v>
      </c>
      <c r="C9" s="399"/>
      <c r="D9" s="399"/>
      <c r="E9" s="399"/>
      <c r="F9" s="400"/>
      <c r="G9" s="36">
        <v>2</v>
      </c>
      <c r="H9" s="36">
        <v>3</v>
      </c>
      <c r="I9" s="36">
        <v>4</v>
      </c>
      <c r="J9" s="36">
        <v>5</v>
      </c>
      <c r="K9" s="36" t="s">
        <v>43</v>
      </c>
      <c r="L9" s="36" t="s">
        <v>44</v>
      </c>
      <c r="M9" s="128"/>
      <c r="N9" s="91"/>
      <c r="O9" s="91"/>
    </row>
    <row r="10" spans="2:25" x14ac:dyDescent="0.35">
      <c r="B10" s="7"/>
      <c r="C10" s="7"/>
      <c r="D10" s="7"/>
      <c r="E10" s="7"/>
      <c r="F10" s="7" t="s">
        <v>58</v>
      </c>
      <c r="G10" s="90">
        <f>G11+G88</f>
        <v>3917589.5</v>
      </c>
      <c r="H10" s="90">
        <f>H11+H88</f>
        <v>8556898</v>
      </c>
      <c r="I10" s="90">
        <f>I11+I88</f>
        <v>8556898</v>
      </c>
      <c r="J10" s="90">
        <f>J11+J88</f>
        <v>4487960.67</v>
      </c>
      <c r="K10" s="115">
        <f>J10/G10*100</f>
        <v>114.5592377659783</v>
      </c>
      <c r="L10" s="115">
        <f>J10/I10*100</f>
        <v>52.448453516683266</v>
      </c>
      <c r="M10" s="76"/>
      <c r="N10" s="91"/>
      <c r="O10" s="91"/>
    </row>
    <row r="11" spans="2:25" x14ac:dyDescent="0.35">
      <c r="B11" s="7">
        <v>6</v>
      </c>
      <c r="C11" s="7"/>
      <c r="D11" s="7"/>
      <c r="E11" s="7"/>
      <c r="F11" s="7" t="s">
        <v>3</v>
      </c>
      <c r="G11" s="87">
        <f>G12+G15+G47+G58+G72+G81+G86</f>
        <v>3917589.5</v>
      </c>
      <c r="H11" s="87">
        <f>H12+H15+H47+H58+H72+H81+H86</f>
        <v>8556898</v>
      </c>
      <c r="I11" s="87">
        <f>I12+I15+I47+I58+I72+I81+I86</f>
        <v>8556898</v>
      </c>
      <c r="J11" s="87">
        <f>J12+J15+J47+J58+J72+J81+J86</f>
        <v>4487960.67</v>
      </c>
      <c r="K11" s="115">
        <f t="shared" ref="K11:K16" si="0">J11/G11*100</f>
        <v>114.5592377659783</v>
      </c>
      <c r="L11" s="115">
        <f t="shared" ref="L11:L16" si="1">J11/I11*100</f>
        <v>52.448453516683266</v>
      </c>
      <c r="M11" s="130"/>
      <c r="N11" s="130"/>
      <c r="O11" s="130"/>
      <c r="P11" s="130"/>
    </row>
    <row r="12" spans="2:25" x14ac:dyDescent="0.35">
      <c r="B12" s="7"/>
      <c r="C12" s="11">
        <v>61</v>
      </c>
      <c r="D12" s="7"/>
      <c r="E12" s="7"/>
      <c r="F12" s="11" t="s">
        <v>97</v>
      </c>
      <c r="G12" s="87">
        <f>G13</f>
        <v>24301.88</v>
      </c>
      <c r="H12" s="87">
        <f t="shared" ref="H12:J12" si="2">H13</f>
        <v>19000</v>
      </c>
      <c r="I12" s="87">
        <f t="shared" si="2"/>
        <v>19000</v>
      </c>
      <c r="J12" s="87">
        <f t="shared" si="2"/>
        <v>34106.11</v>
      </c>
      <c r="K12" s="115">
        <f t="shared" si="0"/>
        <v>140.34350428855709</v>
      </c>
      <c r="L12" s="115">
        <f t="shared" si="1"/>
        <v>179.50584210526316</v>
      </c>
      <c r="M12" s="76"/>
      <c r="N12" s="91"/>
      <c r="O12" s="91"/>
    </row>
    <row r="13" spans="2:25" x14ac:dyDescent="0.35">
      <c r="B13" s="11"/>
      <c r="C13" s="11"/>
      <c r="D13" s="11">
        <v>614</v>
      </c>
      <c r="E13" s="11"/>
      <c r="F13" s="11" t="s">
        <v>98</v>
      </c>
      <c r="G13" s="87">
        <f>G14</f>
        <v>24301.88</v>
      </c>
      <c r="H13" s="87">
        <f t="shared" ref="H13:J13" si="3">H14</f>
        <v>19000</v>
      </c>
      <c r="I13" s="87">
        <f t="shared" si="3"/>
        <v>19000</v>
      </c>
      <c r="J13" s="87">
        <f t="shared" si="3"/>
        <v>34106.11</v>
      </c>
      <c r="K13" s="115">
        <f t="shared" si="0"/>
        <v>140.34350428855709</v>
      </c>
      <c r="L13" s="115">
        <f t="shared" si="1"/>
        <v>179.50584210526316</v>
      </c>
      <c r="M13" s="76"/>
      <c r="N13" s="91"/>
      <c r="O13" s="91"/>
    </row>
    <row r="14" spans="2:25" x14ac:dyDescent="0.35">
      <c r="B14" s="11"/>
      <c r="C14" s="11"/>
      <c r="D14" s="11"/>
      <c r="E14" s="11">
        <v>6148</v>
      </c>
      <c r="F14" s="80" t="s">
        <v>253</v>
      </c>
      <c r="G14" s="161">
        <v>24301.88</v>
      </c>
      <c r="H14" s="161">
        <v>19000</v>
      </c>
      <c r="I14" s="161">
        <v>19000</v>
      </c>
      <c r="J14" s="161">
        <v>34106.11</v>
      </c>
      <c r="K14" s="162"/>
      <c r="L14" s="162"/>
      <c r="M14" s="76"/>
      <c r="N14" s="91"/>
      <c r="O14" s="91"/>
    </row>
    <row r="15" spans="2:25" ht="25" x14ac:dyDescent="0.35">
      <c r="B15" s="7"/>
      <c r="C15" s="11">
        <v>63</v>
      </c>
      <c r="D15" s="11"/>
      <c r="E15" s="11"/>
      <c r="F15" s="11" t="s">
        <v>14</v>
      </c>
      <c r="G15" s="138">
        <f>G16+G19+G24+G27+G30+G33+G36+G39+G42</f>
        <v>0</v>
      </c>
      <c r="H15" s="138">
        <f>H16+H19+H24+H27+H30+H33+H36+H39+H42</f>
        <v>0</v>
      </c>
      <c r="I15" s="138">
        <f>I16+I19+I24+I27+I30+I33+I36+I39+I42</f>
        <v>0</v>
      </c>
      <c r="J15" s="138">
        <f>J16+J19+J24+J27+J30+J33+J36+J39+J42</f>
        <v>0</v>
      </c>
      <c r="K15" s="131" t="e">
        <f t="shared" si="0"/>
        <v>#DIV/0!</v>
      </c>
      <c r="L15" s="131" t="e">
        <f t="shared" si="1"/>
        <v>#DIV/0!</v>
      </c>
      <c r="M15" s="129"/>
      <c r="N15" s="285"/>
      <c r="O15" s="285"/>
      <c r="P15" s="284"/>
      <c r="Q15" s="284"/>
      <c r="R15" s="284"/>
      <c r="S15" s="284"/>
      <c r="T15" s="284"/>
      <c r="U15" s="284"/>
      <c r="V15" s="284"/>
      <c r="W15" s="284"/>
      <c r="X15" s="284"/>
      <c r="Y15" s="284"/>
    </row>
    <row r="16" spans="2:25" s="73" customFormat="1" hidden="1" x14ac:dyDescent="0.35">
      <c r="B16" s="8"/>
      <c r="C16" s="8"/>
      <c r="D16" s="8">
        <v>631</v>
      </c>
      <c r="E16" s="8"/>
      <c r="F16" s="8" t="s">
        <v>34</v>
      </c>
      <c r="G16" s="138">
        <f>G17+G18</f>
        <v>0</v>
      </c>
      <c r="H16" s="138">
        <f t="shared" ref="H16:J16" si="4">H17+H18</f>
        <v>0</v>
      </c>
      <c r="I16" s="138">
        <f t="shared" si="4"/>
        <v>0</v>
      </c>
      <c r="J16" s="138">
        <f t="shared" si="4"/>
        <v>0</v>
      </c>
      <c r="K16" s="131" t="e">
        <f t="shared" si="0"/>
        <v>#DIV/0!</v>
      </c>
      <c r="L16" s="131" t="e">
        <f t="shared" si="1"/>
        <v>#DIV/0!</v>
      </c>
      <c r="M16" s="129"/>
      <c r="N16" s="285"/>
      <c r="O16" s="285"/>
      <c r="P16" s="284"/>
      <c r="Q16" s="284"/>
      <c r="R16" s="284"/>
      <c r="S16" s="284"/>
      <c r="T16" s="284"/>
      <c r="U16" s="284"/>
      <c r="V16" s="284"/>
      <c r="W16" s="284"/>
      <c r="X16" s="284"/>
      <c r="Y16" s="284"/>
    </row>
    <row r="17" spans="2:25" s="73" customFormat="1" hidden="1" x14ac:dyDescent="0.35">
      <c r="B17" s="8"/>
      <c r="C17" s="8"/>
      <c r="D17" s="8"/>
      <c r="E17" s="8">
        <v>6311</v>
      </c>
      <c r="F17" s="8" t="s">
        <v>35</v>
      </c>
      <c r="G17" s="138"/>
      <c r="H17" s="138"/>
      <c r="I17" s="138"/>
      <c r="J17" s="336"/>
      <c r="K17" s="131"/>
      <c r="L17" s="131"/>
      <c r="M17" s="129"/>
      <c r="N17" s="285"/>
      <c r="O17" s="285"/>
      <c r="P17" s="284"/>
      <c r="Q17" s="284"/>
      <c r="R17" s="284"/>
      <c r="S17" s="284"/>
      <c r="T17" s="284"/>
      <c r="U17" s="284"/>
      <c r="V17" s="284"/>
      <c r="W17" s="284"/>
      <c r="X17" s="284"/>
      <c r="Y17" s="284"/>
    </row>
    <row r="18" spans="2:25" s="73" customFormat="1" hidden="1" x14ac:dyDescent="0.35">
      <c r="B18" s="8"/>
      <c r="C18" s="8"/>
      <c r="D18" s="8"/>
      <c r="E18" s="8">
        <v>6312</v>
      </c>
      <c r="F18" s="8" t="s">
        <v>99</v>
      </c>
      <c r="G18" s="138"/>
      <c r="H18" s="138"/>
      <c r="I18" s="138"/>
      <c r="J18" s="336"/>
      <c r="K18" s="131"/>
      <c r="L18" s="131"/>
      <c r="M18" s="129"/>
      <c r="N18" s="285"/>
      <c r="O18" s="285"/>
      <c r="P18" s="284"/>
      <c r="Q18" s="284"/>
      <c r="R18" s="284"/>
      <c r="S18" s="284"/>
      <c r="T18" s="284"/>
      <c r="U18" s="284"/>
      <c r="V18" s="284"/>
      <c r="W18" s="284"/>
      <c r="X18" s="284"/>
      <c r="Y18" s="284"/>
    </row>
    <row r="19" spans="2:25" s="73" customFormat="1" ht="25" hidden="1" x14ac:dyDescent="0.35">
      <c r="B19" s="8"/>
      <c r="C19" s="8"/>
      <c r="D19" s="8">
        <v>632</v>
      </c>
      <c r="E19" s="8"/>
      <c r="F19" s="24" t="s">
        <v>100</v>
      </c>
      <c r="G19" s="138">
        <f>G20+G21+G22+G23</f>
        <v>0</v>
      </c>
      <c r="H19" s="138">
        <f t="shared" ref="H19:J19" si="5">H20+H21+H22+H23</f>
        <v>0</v>
      </c>
      <c r="I19" s="138">
        <f t="shared" si="5"/>
        <v>0</v>
      </c>
      <c r="J19" s="138">
        <f t="shared" si="5"/>
        <v>0</v>
      </c>
      <c r="K19" s="131" t="e">
        <f t="shared" ref="K19" si="6">J19/G19*100</f>
        <v>#DIV/0!</v>
      </c>
      <c r="L19" s="131" t="e">
        <f t="shared" ref="L19" si="7">J19/I19*100</f>
        <v>#DIV/0!</v>
      </c>
      <c r="M19" s="129"/>
      <c r="N19" s="285"/>
      <c r="O19" s="285"/>
      <c r="P19" s="284"/>
      <c r="Q19" s="284"/>
      <c r="R19" s="284"/>
      <c r="S19" s="284"/>
      <c r="T19" s="284"/>
      <c r="U19" s="284"/>
      <c r="V19" s="284"/>
      <c r="W19" s="284"/>
      <c r="X19" s="284"/>
      <c r="Y19" s="284"/>
    </row>
    <row r="20" spans="2:25" s="73" customFormat="1" hidden="1" x14ac:dyDescent="0.35">
      <c r="B20" s="8"/>
      <c r="C20" s="8"/>
      <c r="D20" s="8"/>
      <c r="E20" s="8">
        <v>6321</v>
      </c>
      <c r="F20" s="8" t="s">
        <v>101</v>
      </c>
      <c r="G20" s="138"/>
      <c r="H20" s="138"/>
      <c r="I20" s="138"/>
      <c r="J20" s="336"/>
      <c r="K20" s="131"/>
      <c r="L20" s="131"/>
      <c r="M20" s="129"/>
      <c r="N20" s="285"/>
      <c r="O20" s="285"/>
      <c r="P20" s="284"/>
      <c r="Q20" s="284"/>
      <c r="R20" s="284"/>
      <c r="S20" s="284"/>
      <c r="T20" s="284"/>
      <c r="U20" s="284"/>
      <c r="V20" s="284"/>
      <c r="W20" s="284"/>
      <c r="X20" s="284"/>
      <c r="Y20" s="284"/>
    </row>
    <row r="21" spans="2:25" s="73" customFormat="1" hidden="1" x14ac:dyDescent="0.35">
      <c r="B21" s="8"/>
      <c r="C21" s="8"/>
      <c r="D21" s="8"/>
      <c r="E21" s="8">
        <v>6322</v>
      </c>
      <c r="F21" s="8" t="s">
        <v>102</v>
      </c>
      <c r="G21" s="138"/>
      <c r="H21" s="138"/>
      <c r="I21" s="138"/>
      <c r="J21" s="336"/>
      <c r="K21" s="131"/>
      <c r="L21" s="131"/>
      <c r="M21" s="129"/>
      <c r="N21" s="285"/>
      <c r="O21" s="285"/>
      <c r="P21" s="284"/>
      <c r="Q21" s="284"/>
      <c r="R21" s="284"/>
      <c r="S21" s="284"/>
      <c r="T21" s="284"/>
      <c r="U21" s="284"/>
      <c r="V21" s="284"/>
      <c r="W21" s="284"/>
      <c r="X21" s="284"/>
      <c r="Y21" s="284"/>
    </row>
    <row r="22" spans="2:25" s="73" customFormat="1" hidden="1" x14ac:dyDescent="0.35">
      <c r="B22" s="8"/>
      <c r="C22" s="8"/>
      <c r="D22" s="8"/>
      <c r="E22" s="8">
        <v>6323</v>
      </c>
      <c r="F22" s="8" t="s">
        <v>103</v>
      </c>
      <c r="G22" s="138"/>
      <c r="H22" s="138"/>
      <c r="I22" s="138"/>
      <c r="J22" s="336"/>
      <c r="K22" s="131"/>
      <c r="L22" s="131"/>
      <c r="M22" s="129"/>
      <c r="N22" s="285"/>
      <c r="O22" s="285"/>
      <c r="P22" s="284"/>
      <c r="Q22" s="284"/>
      <c r="R22" s="284"/>
      <c r="S22" s="284"/>
      <c r="T22" s="284"/>
      <c r="U22" s="284"/>
      <c r="V22" s="284"/>
      <c r="W22" s="284"/>
      <c r="X22" s="284"/>
      <c r="Y22" s="284"/>
    </row>
    <row r="23" spans="2:25" s="73" customFormat="1" hidden="1" x14ac:dyDescent="0.35">
      <c r="B23" s="8"/>
      <c r="C23" s="8"/>
      <c r="D23" s="8"/>
      <c r="E23" s="8">
        <v>6324</v>
      </c>
      <c r="F23" s="8" t="s">
        <v>104</v>
      </c>
      <c r="G23" s="138"/>
      <c r="H23" s="138"/>
      <c r="I23" s="138"/>
      <c r="J23" s="336"/>
      <c r="K23" s="131"/>
      <c r="L23" s="131"/>
      <c r="M23" s="129"/>
      <c r="N23" s="285"/>
      <c r="O23" s="285"/>
      <c r="P23" s="284"/>
      <c r="Q23" s="284"/>
      <c r="R23" s="284"/>
      <c r="S23" s="284"/>
      <c r="T23" s="284"/>
      <c r="U23" s="284"/>
      <c r="V23" s="284"/>
      <c r="W23" s="284"/>
      <c r="X23" s="284"/>
      <c r="Y23" s="284"/>
    </row>
    <row r="24" spans="2:25" ht="25" x14ac:dyDescent="0.35">
      <c r="B24" s="8"/>
      <c r="C24" s="8"/>
      <c r="D24" s="8">
        <v>633</v>
      </c>
      <c r="E24" s="8"/>
      <c r="F24" s="24" t="s">
        <v>105</v>
      </c>
      <c r="G24" s="138">
        <f>G25+G26</f>
        <v>0</v>
      </c>
      <c r="H24" s="138">
        <f t="shared" ref="H24:J24" si="8">H25+H26</f>
        <v>0</v>
      </c>
      <c r="I24" s="138">
        <f t="shared" si="8"/>
        <v>0</v>
      </c>
      <c r="J24" s="138">
        <f t="shared" si="8"/>
        <v>0</v>
      </c>
      <c r="K24" s="131" t="e">
        <f t="shared" ref="K24" si="9">J24/G24*100</f>
        <v>#DIV/0!</v>
      </c>
      <c r="L24" s="131" t="e">
        <f t="shared" ref="L24" si="10">J24/I24*100</f>
        <v>#DIV/0!</v>
      </c>
      <c r="M24" s="129"/>
      <c r="N24" s="285"/>
      <c r="O24" s="285"/>
      <c r="P24" s="284"/>
      <c r="Q24" s="284"/>
      <c r="R24" s="284"/>
      <c r="S24" s="284"/>
      <c r="T24" s="284"/>
      <c r="U24" s="284"/>
      <c r="V24" s="284"/>
      <c r="W24" s="284"/>
      <c r="X24" s="284"/>
      <c r="Y24" s="284"/>
    </row>
    <row r="25" spans="2:25" ht="25" x14ac:dyDescent="0.35">
      <c r="B25" s="8"/>
      <c r="C25" s="8"/>
      <c r="D25" s="8"/>
      <c r="E25" s="8">
        <v>6331</v>
      </c>
      <c r="F25" s="24" t="s">
        <v>106</v>
      </c>
      <c r="G25" s="164"/>
      <c r="H25" s="164"/>
      <c r="I25" s="164"/>
      <c r="J25" s="165"/>
      <c r="K25" s="297"/>
      <c r="L25" s="297"/>
      <c r="M25" s="129"/>
      <c r="N25" s="285"/>
      <c r="O25" s="285"/>
      <c r="P25" s="284"/>
      <c r="Q25" s="284"/>
      <c r="R25" s="284"/>
      <c r="S25" s="284"/>
      <c r="T25" s="284"/>
      <c r="U25" s="284"/>
      <c r="V25" s="284"/>
      <c r="W25" s="284"/>
      <c r="X25" s="284"/>
      <c r="Y25" s="284"/>
    </row>
    <row r="26" spans="2:25" ht="25" x14ac:dyDescent="0.35">
      <c r="B26" s="8"/>
      <c r="C26" s="8"/>
      <c r="D26" s="8"/>
      <c r="E26" s="8">
        <v>6332</v>
      </c>
      <c r="F26" s="81" t="s">
        <v>107</v>
      </c>
      <c r="G26" s="164"/>
      <c r="H26" s="164"/>
      <c r="I26" s="164"/>
      <c r="J26" s="165"/>
      <c r="K26" s="297"/>
      <c r="L26" s="297"/>
      <c r="M26" s="129"/>
      <c r="N26" s="285"/>
      <c r="O26" s="285"/>
      <c r="P26" s="284"/>
      <c r="Q26" s="284"/>
      <c r="R26" s="284"/>
      <c r="S26" s="284"/>
      <c r="T26" s="284"/>
      <c r="U26" s="284"/>
      <c r="V26" s="284"/>
      <c r="W26" s="284"/>
      <c r="X26" s="284"/>
      <c r="Y26" s="284"/>
    </row>
    <row r="27" spans="2:25" s="73" customFormat="1" hidden="1" x14ac:dyDescent="0.35">
      <c r="B27" s="8"/>
      <c r="C27" s="8"/>
      <c r="D27" s="8">
        <v>634</v>
      </c>
      <c r="E27" s="8"/>
      <c r="F27" s="82" t="s">
        <v>108</v>
      </c>
      <c r="G27" s="302">
        <f>G28+G29</f>
        <v>0</v>
      </c>
      <c r="H27" s="302">
        <f t="shared" ref="H27:J27" si="11">H28+H29</f>
        <v>0</v>
      </c>
      <c r="I27" s="302">
        <f t="shared" si="11"/>
        <v>0</v>
      </c>
      <c r="J27" s="302">
        <f t="shared" si="11"/>
        <v>0</v>
      </c>
      <c r="K27" s="131" t="e">
        <f t="shared" ref="K27" si="12">J27/G27*100</f>
        <v>#DIV/0!</v>
      </c>
      <c r="L27" s="131" t="e">
        <f t="shared" ref="L27" si="13">J27/I27*100</f>
        <v>#DIV/0!</v>
      </c>
      <c r="M27" s="129"/>
      <c r="N27" s="285"/>
      <c r="O27" s="285"/>
      <c r="P27" s="284"/>
      <c r="Q27" s="284"/>
      <c r="R27" s="284"/>
      <c r="S27" s="284"/>
      <c r="T27" s="284"/>
      <c r="U27" s="284"/>
      <c r="V27" s="284"/>
      <c r="W27" s="284"/>
      <c r="X27" s="284"/>
      <c r="Y27" s="284"/>
    </row>
    <row r="28" spans="2:25" s="73" customFormat="1" hidden="1" x14ac:dyDescent="0.35">
      <c r="B28" s="8"/>
      <c r="C28" s="8"/>
      <c r="D28" s="8"/>
      <c r="E28" s="8">
        <v>6341</v>
      </c>
      <c r="F28" s="82" t="s">
        <v>109</v>
      </c>
      <c r="G28" s="302"/>
      <c r="H28" s="302"/>
      <c r="I28" s="302"/>
      <c r="J28" s="337"/>
      <c r="K28" s="131"/>
      <c r="L28" s="131"/>
      <c r="M28" s="129"/>
      <c r="N28" s="285"/>
      <c r="O28" s="285"/>
      <c r="P28" s="284"/>
      <c r="Q28" s="284"/>
      <c r="R28" s="284"/>
      <c r="S28" s="284"/>
      <c r="T28" s="284"/>
      <c r="U28" s="284"/>
      <c r="V28" s="284"/>
      <c r="W28" s="284"/>
      <c r="X28" s="284"/>
      <c r="Y28" s="284"/>
    </row>
    <row r="29" spans="2:25" s="73" customFormat="1" hidden="1" x14ac:dyDescent="0.35">
      <c r="B29" s="8"/>
      <c r="C29" s="8"/>
      <c r="D29" s="8"/>
      <c r="E29" s="8">
        <v>6342</v>
      </c>
      <c r="F29" s="82" t="s">
        <v>110</v>
      </c>
      <c r="G29" s="302"/>
      <c r="H29" s="302"/>
      <c r="I29" s="302"/>
      <c r="J29" s="337"/>
      <c r="K29" s="131"/>
      <c r="L29" s="131"/>
      <c r="M29" s="129"/>
      <c r="N29" s="285"/>
      <c r="O29" s="285"/>
      <c r="P29" s="284"/>
      <c r="Q29" s="284"/>
      <c r="R29" s="284"/>
      <c r="S29" s="284"/>
      <c r="T29" s="284"/>
      <c r="U29" s="284"/>
      <c r="V29" s="284"/>
      <c r="W29" s="284"/>
      <c r="X29" s="284"/>
      <c r="Y29" s="284"/>
    </row>
    <row r="30" spans="2:25" s="73" customFormat="1" hidden="1" x14ac:dyDescent="0.35">
      <c r="B30" s="8"/>
      <c r="C30" s="8"/>
      <c r="D30" s="8">
        <v>635</v>
      </c>
      <c r="E30" s="8"/>
      <c r="F30" s="82" t="s">
        <v>111</v>
      </c>
      <c r="G30" s="302">
        <f>G31+G32</f>
        <v>0</v>
      </c>
      <c r="H30" s="302">
        <f t="shared" ref="H30:J30" si="14">H31+H32</f>
        <v>0</v>
      </c>
      <c r="I30" s="302">
        <f t="shared" si="14"/>
        <v>0</v>
      </c>
      <c r="J30" s="302">
        <f t="shared" si="14"/>
        <v>0</v>
      </c>
      <c r="K30" s="131" t="e">
        <f t="shared" ref="K30" si="15">J30/G30*100</f>
        <v>#DIV/0!</v>
      </c>
      <c r="L30" s="131" t="e">
        <f t="shared" ref="L30" si="16">J30/I30*100</f>
        <v>#DIV/0!</v>
      </c>
      <c r="M30" s="129"/>
      <c r="N30" s="285"/>
      <c r="O30" s="285"/>
      <c r="P30" s="284"/>
      <c r="Q30" s="284"/>
      <c r="R30" s="284"/>
      <c r="S30" s="284"/>
      <c r="T30" s="284"/>
      <c r="U30" s="284"/>
      <c r="V30" s="284"/>
      <c r="W30" s="284"/>
      <c r="X30" s="284"/>
      <c r="Y30" s="284"/>
    </row>
    <row r="31" spans="2:25" s="73" customFormat="1" hidden="1" x14ac:dyDescent="0.35">
      <c r="B31" s="8"/>
      <c r="C31" s="8"/>
      <c r="D31" s="8"/>
      <c r="E31" s="8">
        <v>6351</v>
      </c>
      <c r="F31" s="82" t="s">
        <v>112</v>
      </c>
      <c r="G31" s="302"/>
      <c r="H31" s="302"/>
      <c r="I31" s="302"/>
      <c r="J31" s="337"/>
      <c r="K31" s="131"/>
      <c r="L31" s="131"/>
      <c r="M31" s="129"/>
      <c r="N31" s="285"/>
      <c r="O31" s="285"/>
      <c r="P31" s="284"/>
      <c r="Q31" s="284"/>
      <c r="R31" s="284"/>
      <c r="S31" s="284"/>
      <c r="T31" s="284"/>
      <c r="U31" s="284"/>
      <c r="V31" s="284"/>
      <c r="W31" s="284"/>
      <c r="X31" s="284"/>
      <c r="Y31" s="284"/>
    </row>
    <row r="32" spans="2:25" s="73" customFormat="1" ht="25" hidden="1" x14ac:dyDescent="0.35">
      <c r="B32" s="8"/>
      <c r="C32" s="8"/>
      <c r="D32" s="8"/>
      <c r="E32" s="8">
        <v>6352</v>
      </c>
      <c r="F32" s="82" t="s">
        <v>113</v>
      </c>
      <c r="G32" s="302"/>
      <c r="H32" s="302"/>
      <c r="I32" s="302"/>
      <c r="J32" s="337"/>
      <c r="K32" s="131"/>
      <c r="L32" s="131"/>
      <c r="M32" s="129"/>
      <c r="N32" s="285"/>
      <c r="O32" s="285"/>
      <c r="P32" s="284"/>
      <c r="Q32" s="284"/>
      <c r="R32" s="284"/>
      <c r="S32" s="284"/>
      <c r="T32" s="284"/>
      <c r="U32" s="284"/>
      <c r="V32" s="284"/>
      <c r="W32" s="284"/>
      <c r="X32" s="284"/>
      <c r="Y32" s="284"/>
    </row>
    <row r="33" spans="2:25" s="73" customFormat="1" ht="25" x14ac:dyDescent="0.35">
      <c r="B33" s="8"/>
      <c r="C33" s="8"/>
      <c r="D33" s="8">
        <v>636</v>
      </c>
      <c r="E33" s="8"/>
      <c r="F33" s="82" t="s">
        <v>114</v>
      </c>
      <c r="G33" s="138">
        <f>G34+G35</f>
        <v>0</v>
      </c>
      <c r="H33" s="138">
        <f t="shared" ref="H33:J33" si="17">H34+H35</f>
        <v>0</v>
      </c>
      <c r="I33" s="138">
        <f t="shared" si="17"/>
        <v>0</v>
      </c>
      <c r="J33" s="138">
        <f t="shared" si="17"/>
        <v>0</v>
      </c>
      <c r="K33" s="131" t="e">
        <f t="shared" ref="K33" si="18">J33/G33*100</f>
        <v>#DIV/0!</v>
      </c>
      <c r="L33" s="131" t="e">
        <f t="shared" ref="L33" si="19">J33/I33*100</f>
        <v>#DIV/0!</v>
      </c>
      <c r="M33" s="129"/>
      <c r="N33" s="285"/>
      <c r="O33" s="285"/>
      <c r="P33" s="284"/>
      <c r="Q33" s="284"/>
      <c r="R33" s="284"/>
      <c r="S33" s="284"/>
      <c r="T33" s="284"/>
      <c r="U33" s="284"/>
      <c r="V33" s="284"/>
      <c r="W33" s="284"/>
      <c r="X33" s="284"/>
      <c r="Y33" s="284"/>
    </row>
    <row r="34" spans="2:25" s="73" customFormat="1" ht="25" x14ac:dyDescent="0.35">
      <c r="B34" s="8"/>
      <c r="C34" s="8"/>
      <c r="D34" s="8"/>
      <c r="E34" s="8">
        <v>6361</v>
      </c>
      <c r="F34" s="82" t="s">
        <v>115</v>
      </c>
      <c r="G34" s="164"/>
      <c r="H34" s="164"/>
      <c r="I34" s="164"/>
      <c r="J34" s="165"/>
      <c r="K34" s="297"/>
      <c r="L34" s="297"/>
      <c r="M34" s="129"/>
      <c r="N34" s="285"/>
      <c r="O34" s="285"/>
      <c r="P34" s="284"/>
      <c r="Q34" s="284"/>
      <c r="R34" s="284"/>
      <c r="S34" s="284"/>
      <c r="T34" s="284"/>
      <c r="U34" s="284"/>
      <c r="V34" s="284"/>
      <c r="W34" s="284"/>
      <c r="X34" s="284"/>
      <c r="Y34" s="284"/>
    </row>
    <row r="35" spans="2:25" s="73" customFormat="1" ht="25" x14ac:dyDescent="0.35">
      <c r="B35" s="8"/>
      <c r="C35" s="8"/>
      <c r="D35" s="8"/>
      <c r="E35" s="8">
        <v>6362</v>
      </c>
      <c r="F35" s="82" t="s">
        <v>116</v>
      </c>
      <c r="G35" s="164"/>
      <c r="H35" s="164"/>
      <c r="I35" s="164"/>
      <c r="J35" s="165"/>
      <c r="K35" s="297"/>
      <c r="L35" s="297"/>
      <c r="M35" s="129"/>
      <c r="N35" s="285"/>
      <c r="O35" s="285"/>
      <c r="P35" s="284"/>
      <c r="Q35" s="284"/>
      <c r="R35" s="284"/>
      <c r="S35" s="284"/>
      <c r="T35" s="284"/>
      <c r="U35" s="284"/>
      <c r="V35" s="284"/>
      <c r="W35" s="284"/>
      <c r="X35" s="284"/>
      <c r="Y35" s="284"/>
    </row>
    <row r="36" spans="2:25" s="73" customFormat="1" ht="25" hidden="1" x14ac:dyDescent="0.35">
      <c r="B36" s="8"/>
      <c r="C36" s="8"/>
      <c r="D36" s="8">
        <v>637</v>
      </c>
      <c r="E36" s="8"/>
      <c r="F36" s="82" t="s">
        <v>117</v>
      </c>
      <c r="G36" s="302">
        <f>G37+G38</f>
        <v>0</v>
      </c>
      <c r="H36" s="302">
        <f t="shared" ref="H36:J36" si="20">H37+H38</f>
        <v>0</v>
      </c>
      <c r="I36" s="302">
        <f t="shared" si="20"/>
        <v>0</v>
      </c>
      <c r="J36" s="302">
        <f t="shared" si="20"/>
        <v>0</v>
      </c>
      <c r="K36" s="131" t="e">
        <f t="shared" ref="K36" si="21">J36/G36*100</f>
        <v>#DIV/0!</v>
      </c>
      <c r="L36" s="131" t="e">
        <f t="shared" ref="L36" si="22">J36/I36*100</f>
        <v>#DIV/0!</v>
      </c>
      <c r="M36" s="129"/>
      <c r="N36" s="285"/>
      <c r="O36" s="285"/>
      <c r="P36" s="284"/>
      <c r="Q36" s="284"/>
      <c r="R36" s="284"/>
      <c r="S36" s="284"/>
      <c r="T36" s="284"/>
      <c r="U36" s="284"/>
      <c r="V36" s="284"/>
      <c r="W36" s="284"/>
      <c r="X36" s="284"/>
      <c r="Y36" s="284"/>
    </row>
    <row r="37" spans="2:25" s="73" customFormat="1" ht="25" hidden="1" x14ac:dyDescent="0.35">
      <c r="B37" s="8"/>
      <c r="C37" s="8"/>
      <c r="D37" s="8"/>
      <c r="E37" s="8">
        <v>6371</v>
      </c>
      <c r="F37" s="82" t="s">
        <v>118</v>
      </c>
      <c r="G37" s="302"/>
      <c r="H37" s="302"/>
      <c r="I37" s="302"/>
      <c r="J37" s="337"/>
      <c r="K37" s="131"/>
      <c r="L37" s="131"/>
      <c r="M37" s="129"/>
      <c r="N37" s="285"/>
      <c r="O37" s="285"/>
      <c r="P37" s="284"/>
      <c r="Q37" s="284"/>
      <c r="R37" s="284"/>
      <c r="S37" s="284"/>
      <c r="T37" s="284"/>
      <c r="U37" s="284"/>
      <c r="V37" s="284"/>
      <c r="W37" s="284"/>
      <c r="X37" s="284"/>
      <c r="Y37" s="284"/>
    </row>
    <row r="38" spans="2:25" s="73" customFormat="1" ht="25" hidden="1" x14ac:dyDescent="0.35">
      <c r="B38" s="8"/>
      <c r="C38" s="8"/>
      <c r="D38" s="8"/>
      <c r="E38" s="8">
        <v>6372</v>
      </c>
      <c r="F38" s="82" t="s">
        <v>119</v>
      </c>
      <c r="G38" s="302"/>
      <c r="H38" s="302"/>
      <c r="I38" s="302"/>
      <c r="J38" s="337"/>
      <c r="K38" s="131"/>
      <c r="L38" s="131"/>
      <c r="M38" s="129"/>
      <c r="N38" s="285"/>
      <c r="O38" s="285"/>
      <c r="P38" s="284"/>
      <c r="Q38" s="284"/>
      <c r="R38" s="284"/>
      <c r="S38" s="284"/>
      <c r="T38" s="284"/>
      <c r="U38" s="284"/>
      <c r="V38" s="284"/>
      <c r="W38" s="284"/>
      <c r="X38" s="284"/>
      <c r="Y38" s="284"/>
    </row>
    <row r="39" spans="2:25" s="73" customFormat="1" hidden="1" x14ac:dyDescent="0.35">
      <c r="B39" s="8"/>
      <c r="C39" s="8"/>
      <c r="D39" s="8">
        <v>638</v>
      </c>
      <c r="E39" s="8"/>
      <c r="F39" s="82" t="s">
        <v>120</v>
      </c>
      <c r="G39" s="302">
        <f>G40+G41</f>
        <v>0</v>
      </c>
      <c r="H39" s="302">
        <f t="shared" ref="H39:J39" si="23">H40+H41</f>
        <v>0</v>
      </c>
      <c r="I39" s="302">
        <f t="shared" si="23"/>
        <v>0</v>
      </c>
      <c r="J39" s="302">
        <f t="shared" si="23"/>
        <v>0</v>
      </c>
      <c r="K39" s="131" t="e">
        <f t="shared" ref="K39" si="24">J39/G39*100</f>
        <v>#DIV/0!</v>
      </c>
      <c r="L39" s="131" t="e">
        <f t="shared" ref="L39" si="25">J39/I39*100</f>
        <v>#DIV/0!</v>
      </c>
      <c r="M39" s="129"/>
      <c r="N39" s="285"/>
      <c r="O39" s="285"/>
      <c r="P39" s="284"/>
      <c r="Q39" s="284"/>
      <c r="R39" s="284"/>
      <c r="S39" s="284"/>
      <c r="T39" s="284"/>
      <c r="U39" s="284"/>
      <c r="V39" s="284"/>
      <c r="W39" s="284"/>
      <c r="X39" s="284"/>
      <c r="Y39" s="284"/>
    </row>
    <row r="40" spans="2:25" s="73" customFormat="1" hidden="1" x14ac:dyDescent="0.35">
      <c r="B40" s="8"/>
      <c r="C40" s="8"/>
      <c r="D40" s="8"/>
      <c r="E40" s="8">
        <v>6381</v>
      </c>
      <c r="F40" s="82" t="s">
        <v>121</v>
      </c>
      <c r="G40" s="302"/>
      <c r="H40" s="302"/>
      <c r="I40" s="302"/>
      <c r="J40" s="337"/>
      <c r="K40" s="131"/>
      <c r="L40" s="131"/>
      <c r="M40" s="129"/>
      <c r="N40" s="285"/>
      <c r="O40" s="285"/>
      <c r="P40" s="284"/>
      <c r="Q40" s="284"/>
      <c r="R40" s="284"/>
      <c r="S40" s="284"/>
      <c r="T40" s="284"/>
      <c r="U40" s="284"/>
      <c r="V40" s="284"/>
      <c r="W40" s="284"/>
      <c r="X40" s="284"/>
      <c r="Y40" s="284"/>
    </row>
    <row r="41" spans="2:25" s="73" customFormat="1" hidden="1" x14ac:dyDescent="0.35">
      <c r="B41" s="8"/>
      <c r="C41" s="8"/>
      <c r="D41" s="8"/>
      <c r="E41" s="8">
        <v>6382</v>
      </c>
      <c r="F41" s="82" t="s">
        <v>122</v>
      </c>
      <c r="G41" s="302"/>
      <c r="H41" s="302"/>
      <c r="I41" s="302"/>
      <c r="J41" s="337"/>
      <c r="K41" s="131"/>
      <c r="L41" s="131"/>
      <c r="M41" s="129"/>
      <c r="N41" s="285"/>
      <c r="O41" s="285"/>
      <c r="P41" s="284"/>
      <c r="Q41" s="284"/>
      <c r="R41" s="284"/>
      <c r="S41" s="284"/>
      <c r="T41" s="284"/>
      <c r="U41" s="284"/>
      <c r="V41" s="284"/>
      <c r="W41" s="284"/>
      <c r="X41" s="284"/>
      <c r="Y41" s="284"/>
    </row>
    <row r="42" spans="2:25" ht="25" x14ac:dyDescent="0.35">
      <c r="B42" s="8"/>
      <c r="C42" s="8"/>
      <c r="D42" s="8">
        <v>639</v>
      </c>
      <c r="E42" s="8"/>
      <c r="F42" s="82" t="s">
        <v>123</v>
      </c>
      <c r="G42" s="138">
        <f>G43+G44+G45+G46</f>
        <v>0</v>
      </c>
      <c r="H42" s="138">
        <f t="shared" ref="H42:J42" si="26">H43+H44+H45+H46</f>
        <v>0</v>
      </c>
      <c r="I42" s="138">
        <f t="shared" si="26"/>
        <v>0</v>
      </c>
      <c r="J42" s="138">
        <f t="shared" si="26"/>
        <v>0</v>
      </c>
      <c r="K42" s="131" t="e">
        <f t="shared" ref="K42" si="27">J42/G42*100</f>
        <v>#DIV/0!</v>
      </c>
      <c r="L42" s="131" t="e">
        <f t="shared" ref="L42" si="28">J42/I42*100</f>
        <v>#DIV/0!</v>
      </c>
      <c r="M42" s="129"/>
      <c r="N42" s="285"/>
      <c r="O42" s="285"/>
      <c r="P42" s="284"/>
      <c r="Q42" s="284"/>
      <c r="R42" s="284"/>
      <c r="S42" s="284"/>
      <c r="T42" s="284"/>
      <c r="U42" s="284"/>
      <c r="V42" s="284"/>
      <c r="W42" s="284"/>
      <c r="X42" s="284"/>
      <c r="Y42" s="284"/>
    </row>
    <row r="43" spans="2:25" ht="25" x14ac:dyDescent="0.35">
      <c r="B43" s="8"/>
      <c r="C43" s="8"/>
      <c r="D43" s="8"/>
      <c r="E43" s="8">
        <v>6391</v>
      </c>
      <c r="F43" s="82" t="s">
        <v>124</v>
      </c>
      <c r="G43" s="164"/>
      <c r="H43" s="164"/>
      <c r="I43" s="164"/>
      <c r="J43" s="165"/>
      <c r="K43" s="297"/>
      <c r="L43" s="297"/>
      <c r="M43" s="129"/>
      <c r="N43" s="285"/>
      <c r="O43" s="285"/>
      <c r="P43" s="284"/>
      <c r="Q43" s="284"/>
      <c r="R43" s="284"/>
      <c r="S43" s="284"/>
      <c r="T43" s="284"/>
      <c r="U43" s="284"/>
      <c r="V43" s="284"/>
      <c r="W43" s="284"/>
      <c r="X43" s="284"/>
      <c r="Y43" s="284"/>
    </row>
    <row r="44" spans="2:25" ht="25" x14ac:dyDescent="0.35">
      <c r="B44" s="8"/>
      <c r="C44" s="8"/>
      <c r="D44" s="8"/>
      <c r="E44" s="8">
        <v>6392</v>
      </c>
      <c r="F44" s="82" t="s">
        <v>125</v>
      </c>
      <c r="G44" s="164"/>
      <c r="H44" s="164"/>
      <c r="I44" s="164"/>
      <c r="J44" s="165"/>
      <c r="K44" s="297"/>
      <c r="L44" s="297"/>
      <c r="M44" s="129"/>
      <c r="N44" s="285"/>
      <c r="O44" s="285"/>
      <c r="P44" s="284"/>
      <c r="Q44" s="284"/>
      <c r="R44" s="284"/>
      <c r="S44" s="284"/>
      <c r="T44" s="284"/>
      <c r="U44" s="284"/>
      <c r="V44" s="284"/>
      <c r="W44" s="284"/>
      <c r="X44" s="284"/>
      <c r="Y44" s="284"/>
    </row>
    <row r="45" spans="2:25" ht="25" x14ac:dyDescent="0.35">
      <c r="B45" s="8"/>
      <c r="C45" s="8"/>
      <c r="D45" s="8"/>
      <c r="E45" s="8">
        <v>6393</v>
      </c>
      <c r="F45" s="82" t="s">
        <v>126</v>
      </c>
      <c r="G45" s="164"/>
      <c r="H45" s="164"/>
      <c r="I45" s="164"/>
      <c r="J45" s="165"/>
      <c r="K45" s="297"/>
      <c r="L45" s="297"/>
      <c r="M45" s="129"/>
      <c r="N45" s="285"/>
      <c r="O45" s="285"/>
      <c r="P45" s="284"/>
      <c r="Q45" s="284"/>
      <c r="R45" s="284"/>
      <c r="S45" s="284"/>
      <c r="T45" s="284"/>
      <c r="U45" s="284"/>
      <c r="V45" s="284"/>
      <c r="W45" s="284"/>
      <c r="X45" s="284"/>
      <c r="Y45" s="284"/>
    </row>
    <row r="46" spans="2:25" ht="25" hidden="1" x14ac:dyDescent="0.35">
      <c r="B46" s="8"/>
      <c r="C46" s="8"/>
      <c r="D46" s="8"/>
      <c r="E46" s="8">
        <v>6394</v>
      </c>
      <c r="F46" s="82" t="s">
        <v>127</v>
      </c>
      <c r="G46" s="302"/>
      <c r="H46" s="302"/>
      <c r="I46" s="302"/>
      <c r="J46" s="337"/>
      <c r="K46" s="131"/>
      <c r="L46" s="131"/>
      <c r="M46" s="129"/>
      <c r="N46" s="285"/>
      <c r="O46" s="285"/>
      <c r="P46" s="284"/>
      <c r="Q46" s="284"/>
      <c r="R46" s="284"/>
      <c r="S46" s="284"/>
      <c r="T46" s="284"/>
      <c r="U46" s="284"/>
      <c r="V46" s="284"/>
      <c r="W46" s="284"/>
      <c r="X46" s="284"/>
      <c r="Y46" s="284"/>
    </row>
    <row r="47" spans="2:25" x14ac:dyDescent="0.35">
      <c r="B47" s="8"/>
      <c r="C47" s="8">
        <v>64</v>
      </c>
      <c r="D47" s="8"/>
      <c r="E47" s="8"/>
      <c r="F47" s="82" t="s">
        <v>128</v>
      </c>
      <c r="G47" s="138">
        <f>G48+G56</f>
        <v>0</v>
      </c>
      <c r="H47" s="138">
        <f>H48+H56</f>
        <v>0</v>
      </c>
      <c r="I47" s="138">
        <f>I48+I56</f>
        <v>0</v>
      </c>
      <c r="J47" s="138">
        <f>J48+J56</f>
        <v>0</v>
      </c>
      <c r="K47" s="131" t="e">
        <f>J47/G47*100</f>
        <v>#DIV/0!</v>
      </c>
      <c r="L47" s="131" t="e">
        <f t="shared" ref="L47:L48" si="29">J47/I47*100</f>
        <v>#DIV/0!</v>
      </c>
      <c r="M47" s="129"/>
      <c r="N47" s="285"/>
      <c r="O47" s="285"/>
      <c r="P47" s="284"/>
      <c r="Q47" s="284"/>
      <c r="R47" s="284"/>
      <c r="S47" s="284"/>
      <c r="T47" s="284"/>
      <c r="U47" s="284"/>
      <c r="V47" s="284"/>
      <c r="W47" s="284"/>
      <c r="X47" s="284"/>
      <c r="Y47" s="284"/>
    </row>
    <row r="48" spans="2:25" x14ac:dyDescent="0.35">
      <c r="B48" s="8"/>
      <c r="C48" s="8"/>
      <c r="D48" s="8">
        <v>641</v>
      </c>
      <c r="E48" s="8"/>
      <c r="F48" s="82" t="s">
        <v>129</v>
      </c>
      <c r="G48" s="138">
        <f>G49+G50+G51+G52+G53+G54+G55</f>
        <v>0</v>
      </c>
      <c r="H48" s="138">
        <f t="shared" ref="H48:J48" si="30">H49+H50+H51+H52+H53+H54+H55</f>
        <v>0</v>
      </c>
      <c r="I48" s="138">
        <f t="shared" si="30"/>
        <v>0</v>
      </c>
      <c r="J48" s="138">
        <f t="shared" si="30"/>
        <v>0</v>
      </c>
      <c r="K48" s="131" t="e">
        <f>J48/G48*100</f>
        <v>#DIV/0!</v>
      </c>
      <c r="L48" s="131" t="e">
        <f t="shared" si="29"/>
        <v>#DIV/0!</v>
      </c>
      <c r="M48" s="129"/>
      <c r="N48" s="285"/>
      <c r="O48" s="285"/>
      <c r="P48" s="284"/>
      <c r="Q48" s="284"/>
      <c r="R48" s="284"/>
      <c r="S48" s="284"/>
      <c r="T48" s="284"/>
      <c r="U48" s="284"/>
      <c r="V48" s="284"/>
      <c r="W48" s="284"/>
      <c r="X48" s="284"/>
      <c r="Y48" s="284"/>
    </row>
    <row r="49" spans="2:25" hidden="1" x14ac:dyDescent="0.35">
      <c r="B49" s="8"/>
      <c r="C49" s="8"/>
      <c r="D49" s="8"/>
      <c r="E49" s="8">
        <v>6412</v>
      </c>
      <c r="F49" s="82" t="s">
        <v>130</v>
      </c>
      <c r="G49" s="302"/>
      <c r="H49" s="302"/>
      <c r="I49" s="302"/>
      <c r="J49" s="337"/>
      <c r="K49" s="131"/>
      <c r="L49" s="131"/>
      <c r="M49" s="129"/>
      <c r="N49" s="285"/>
      <c r="O49" s="285"/>
      <c r="P49" s="284"/>
      <c r="Q49" s="284"/>
      <c r="R49" s="284"/>
      <c r="S49" s="284"/>
      <c r="T49" s="284"/>
      <c r="U49" s="284"/>
      <c r="V49" s="284"/>
      <c r="W49" s="284"/>
      <c r="X49" s="284"/>
      <c r="Y49" s="284"/>
    </row>
    <row r="50" spans="2:25" x14ac:dyDescent="0.35">
      <c r="B50" s="8"/>
      <c r="C50" s="8"/>
      <c r="D50" s="8"/>
      <c r="E50" s="8">
        <v>6413</v>
      </c>
      <c r="F50" s="82" t="s">
        <v>131</v>
      </c>
      <c r="G50" s="164"/>
      <c r="H50" s="164"/>
      <c r="I50" s="164"/>
      <c r="J50" s="165"/>
      <c r="K50" s="297"/>
      <c r="L50" s="297"/>
      <c r="M50" s="129"/>
      <c r="N50" s="285"/>
      <c r="O50" s="285"/>
      <c r="P50" s="284"/>
      <c r="Q50" s="284"/>
      <c r="R50" s="284"/>
      <c r="S50" s="284"/>
      <c r="T50" s="284"/>
      <c r="U50" s="284"/>
      <c r="V50" s="284"/>
      <c r="W50" s="284"/>
      <c r="X50" s="284"/>
      <c r="Y50" s="284"/>
    </row>
    <row r="51" spans="2:25" x14ac:dyDescent="0.35">
      <c r="B51" s="8"/>
      <c r="C51" s="8"/>
      <c r="D51" s="8"/>
      <c r="E51" s="8">
        <v>6414</v>
      </c>
      <c r="F51" s="82" t="s">
        <v>132</v>
      </c>
      <c r="G51" s="164"/>
      <c r="H51" s="164"/>
      <c r="I51" s="164"/>
      <c r="J51" s="165"/>
      <c r="K51" s="297"/>
      <c r="L51" s="297"/>
      <c r="M51" s="129"/>
      <c r="N51" s="285"/>
      <c r="O51" s="285"/>
      <c r="P51" s="284"/>
      <c r="Q51" s="284"/>
      <c r="R51" s="284"/>
      <c r="S51" s="284"/>
      <c r="T51" s="284"/>
      <c r="U51" s="284"/>
      <c r="V51" s="284"/>
      <c r="W51" s="284"/>
      <c r="X51" s="284"/>
      <c r="Y51" s="284"/>
    </row>
    <row r="52" spans="2:25" ht="25" hidden="1" x14ac:dyDescent="0.35">
      <c r="B52" s="8"/>
      <c r="C52" s="8"/>
      <c r="D52" s="8"/>
      <c r="E52" s="8">
        <v>6415</v>
      </c>
      <c r="F52" s="82" t="s">
        <v>133</v>
      </c>
      <c r="G52" s="164"/>
      <c r="H52" s="164"/>
      <c r="I52" s="164"/>
      <c r="J52" s="165"/>
      <c r="K52" s="297"/>
      <c r="L52" s="297"/>
      <c r="M52" s="129"/>
      <c r="N52" s="285"/>
      <c r="O52" s="285"/>
      <c r="P52" s="284"/>
      <c r="Q52" s="284"/>
      <c r="R52" s="284"/>
      <c r="S52" s="284"/>
      <c r="T52" s="284"/>
      <c r="U52" s="284"/>
      <c r="V52" s="284"/>
      <c r="W52" s="284"/>
      <c r="X52" s="284"/>
      <c r="Y52" s="284"/>
    </row>
    <row r="53" spans="2:25" hidden="1" x14ac:dyDescent="0.35">
      <c r="B53" s="8"/>
      <c r="C53" s="8"/>
      <c r="D53" s="8"/>
      <c r="E53" s="8">
        <v>6416</v>
      </c>
      <c r="F53" s="82" t="s">
        <v>134</v>
      </c>
      <c r="G53" s="164"/>
      <c r="H53" s="164"/>
      <c r="I53" s="164"/>
      <c r="J53" s="165"/>
      <c r="K53" s="297"/>
      <c r="L53" s="297"/>
      <c r="M53" s="129"/>
      <c r="N53" s="285"/>
      <c r="O53" s="285"/>
      <c r="P53" s="284"/>
      <c r="Q53" s="284"/>
      <c r="R53" s="284"/>
      <c r="S53" s="284"/>
      <c r="T53" s="284"/>
      <c r="U53" s="284"/>
      <c r="V53" s="284"/>
      <c r="W53" s="284"/>
      <c r="X53" s="284"/>
      <c r="Y53" s="284"/>
    </row>
    <row r="54" spans="2:25" ht="25" hidden="1" x14ac:dyDescent="0.35">
      <c r="B54" s="8"/>
      <c r="C54" s="8"/>
      <c r="D54" s="8"/>
      <c r="E54" s="8">
        <v>6417</v>
      </c>
      <c r="F54" s="82" t="s">
        <v>135</v>
      </c>
      <c r="G54" s="164"/>
      <c r="H54" s="164"/>
      <c r="I54" s="164"/>
      <c r="J54" s="165"/>
      <c r="K54" s="297"/>
      <c r="L54" s="297"/>
      <c r="M54" s="129"/>
      <c r="N54" s="285"/>
      <c r="O54" s="285"/>
      <c r="P54" s="284"/>
      <c r="Q54" s="284"/>
      <c r="R54" s="284"/>
      <c r="S54" s="284"/>
      <c r="T54" s="284"/>
      <c r="U54" s="284"/>
      <c r="V54" s="284"/>
      <c r="W54" s="284"/>
      <c r="X54" s="284"/>
      <c r="Y54" s="284"/>
    </row>
    <row r="55" spans="2:25" x14ac:dyDescent="0.35">
      <c r="B55" s="8"/>
      <c r="C55" s="8"/>
      <c r="D55" s="8"/>
      <c r="E55" s="8">
        <v>6419</v>
      </c>
      <c r="F55" s="82" t="s">
        <v>136</v>
      </c>
      <c r="G55" s="164"/>
      <c r="H55" s="164"/>
      <c r="I55" s="164"/>
      <c r="J55" s="165"/>
      <c r="K55" s="297"/>
      <c r="L55" s="297"/>
      <c r="M55" s="129"/>
      <c r="N55" s="285"/>
      <c r="O55" s="285"/>
      <c r="P55" s="284"/>
      <c r="Q55" s="284"/>
      <c r="R55" s="284"/>
      <c r="S55" s="284"/>
      <c r="T55" s="284"/>
      <c r="U55" s="284"/>
      <c r="V55" s="284"/>
      <c r="W55" s="284"/>
      <c r="X55" s="284"/>
      <c r="Y55" s="284"/>
    </row>
    <row r="56" spans="2:25" x14ac:dyDescent="0.35">
      <c r="B56" s="8"/>
      <c r="C56" s="8"/>
      <c r="D56" s="8">
        <v>642</v>
      </c>
      <c r="E56" s="8"/>
      <c r="F56" s="338" t="s">
        <v>254</v>
      </c>
      <c r="G56" s="138">
        <f>G57</f>
        <v>0</v>
      </c>
      <c r="H56" s="138">
        <f t="shared" ref="H56:J56" si="31">H57</f>
        <v>0</v>
      </c>
      <c r="I56" s="138">
        <f t="shared" si="31"/>
        <v>0</v>
      </c>
      <c r="J56" s="138">
        <f t="shared" si="31"/>
        <v>0</v>
      </c>
      <c r="K56" s="131" t="e">
        <f>J56/G56*100</f>
        <v>#DIV/0!</v>
      </c>
      <c r="L56" s="131" t="e">
        <f t="shared" ref="L56" si="32">J56/I56*100</f>
        <v>#DIV/0!</v>
      </c>
      <c r="M56" s="129"/>
      <c r="N56" s="285"/>
      <c r="O56" s="285"/>
      <c r="P56" s="284"/>
      <c r="Q56" s="284"/>
      <c r="R56" s="284"/>
      <c r="S56" s="284"/>
      <c r="T56" s="284"/>
      <c r="U56" s="284"/>
      <c r="V56" s="284"/>
      <c r="W56" s="284"/>
      <c r="X56" s="284"/>
      <c r="Y56" s="284"/>
    </row>
    <row r="57" spans="2:25" x14ac:dyDescent="0.35">
      <c r="B57" s="8"/>
      <c r="C57" s="8"/>
      <c r="D57" s="8"/>
      <c r="E57" s="8">
        <v>6429</v>
      </c>
      <c r="F57" s="82" t="s">
        <v>255</v>
      </c>
      <c r="G57" s="164"/>
      <c r="H57" s="164"/>
      <c r="I57" s="164"/>
      <c r="J57" s="165"/>
      <c r="K57" s="297"/>
      <c r="L57" s="297"/>
      <c r="M57" s="129"/>
      <c r="N57" s="285"/>
      <c r="O57" s="285"/>
      <c r="P57" s="284"/>
      <c r="Q57" s="284"/>
      <c r="R57" s="284"/>
      <c r="S57" s="284"/>
      <c r="T57" s="284"/>
      <c r="U57" s="284"/>
      <c r="V57" s="284"/>
      <c r="W57" s="284"/>
      <c r="X57" s="284"/>
      <c r="Y57" s="284"/>
    </row>
    <row r="58" spans="2:25" ht="25" x14ac:dyDescent="0.35">
      <c r="B58" s="8"/>
      <c r="C58" s="8">
        <v>65</v>
      </c>
      <c r="D58" s="8"/>
      <c r="E58" s="8"/>
      <c r="F58" s="82" t="s">
        <v>137</v>
      </c>
      <c r="G58" s="138">
        <f>G59+G64</f>
        <v>607.27</v>
      </c>
      <c r="H58" s="138">
        <f t="shared" ref="H58:J58" si="33">H59+H64</f>
        <v>0</v>
      </c>
      <c r="I58" s="138">
        <f t="shared" si="33"/>
        <v>0</v>
      </c>
      <c r="J58" s="138">
        <f t="shared" si="33"/>
        <v>0</v>
      </c>
      <c r="K58" s="131">
        <f t="shared" ref="K58:K59" si="34">J58/G58*100</f>
        <v>0</v>
      </c>
      <c r="L58" s="131" t="e">
        <f t="shared" ref="L58:L59" si="35">J58/I58*100</f>
        <v>#DIV/0!</v>
      </c>
      <c r="M58" s="129"/>
      <c r="N58" s="285"/>
      <c r="O58" s="285"/>
      <c r="P58" s="284"/>
      <c r="Q58" s="284"/>
      <c r="R58" s="284"/>
      <c r="S58" s="284"/>
      <c r="T58" s="284"/>
      <c r="U58" s="284"/>
      <c r="V58" s="284"/>
      <c r="W58" s="284"/>
      <c r="X58" s="284"/>
      <c r="Y58" s="284"/>
    </row>
    <row r="59" spans="2:25" hidden="1" x14ac:dyDescent="0.35">
      <c r="B59" s="8"/>
      <c r="C59" s="8"/>
      <c r="D59" s="8">
        <v>651</v>
      </c>
      <c r="E59" s="8"/>
      <c r="F59" s="82" t="s">
        <v>138</v>
      </c>
      <c r="G59" s="138">
        <f>G60+G61+G62+G63</f>
        <v>0</v>
      </c>
      <c r="H59" s="138">
        <f t="shared" ref="H59:J59" si="36">H60+H61+H62+H63</f>
        <v>0</v>
      </c>
      <c r="I59" s="138">
        <f t="shared" si="36"/>
        <v>0</v>
      </c>
      <c r="J59" s="138">
        <f t="shared" si="36"/>
        <v>0</v>
      </c>
      <c r="K59" s="131" t="e">
        <f t="shared" si="34"/>
        <v>#DIV/0!</v>
      </c>
      <c r="L59" s="131" t="e">
        <f t="shared" si="35"/>
        <v>#DIV/0!</v>
      </c>
      <c r="M59" s="129"/>
      <c r="N59" s="285"/>
      <c r="O59" s="285"/>
      <c r="P59" s="284"/>
      <c r="Q59" s="284"/>
      <c r="R59" s="284"/>
      <c r="S59" s="284"/>
      <c r="T59" s="284"/>
      <c r="U59" s="284"/>
      <c r="V59" s="284"/>
      <c r="W59" s="284"/>
      <c r="X59" s="284"/>
      <c r="Y59" s="284"/>
    </row>
    <row r="60" spans="2:25" hidden="1" x14ac:dyDescent="0.35">
      <c r="B60" s="8"/>
      <c r="C60" s="8"/>
      <c r="D60" s="8"/>
      <c r="E60" s="8">
        <v>6511</v>
      </c>
      <c r="F60" s="82" t="s">
        <v>139</v>
      </c>
      <c r="G60" s="138"/>
      <c r="H60" s="138"/>
      <c r="I60" s="138"/>
      <c r="J60" s="336"/>
      <c r="K60" s="131"/>
      <c r="L60" s="131"/>
      <c r="M60" s="129"/>
      <c r="N60" s="285"/>
      <c r="O60" s="285"/>
      <c r="P60" s="284"/>
      <c r="Q60" s="284"/>
      <c r="R60" s="284"/>
      <c r="S60" s="284"/>
      <c r="T60" s="284"/>
      <c r="U60" s="284"/>
      <c r="V60" s="284"/>
      <c r="W60" s="284"/>
      <c r="X60" s="284"/>
      <c r="Y60" s="284"/>
    </row>
    <row r="61" spans="2:25" hidden="1" x14ac:dyDescent="0.35">
      <c r="B61" s="8"/>
      <c r="C61" s="8"/>
      <c r="D61" s="8"/>
      <c r="E61" s="8">
        <v>6512</v>
      </c>
      <c r="F61" s="82" t="s">
        <v>140</v>
      </c>
      <c r="G61" s="138"/>
      <c r="H61" s="138"/>
      <c r="I61" s="138"/>
      <c r="J61" s="336"/>
      <c r="K61" s="131"/>
      <c r="L61" s="131"/>
      <c r="M61" s="129"/>
      <c r="N61" s="285"/>
      <c r="O61" s="285"/>
      <c r="P61" s="284"/>
      <c r="Q61" s="284"/>
      <c r="R61" s="284"/>
      <c r="S61" s="284"/>
      <c r="T61" s="284"/>
      <c r="U61" s="284"/>
      <c r="V61" s="284"/>
      <c r="W61" s="284"/>
      <c r="X61" s="284"/>
      <c r="Y61" s="284"/>
    </row>
    <row r="62" spans="2:25" hidden="1" x14ac:dyDescent="0.35">
      <c r="B62" s="8"/>
      <c r="C62" s="8"/>
      <c r="D62" s="8"/>
      <c r="E62" s="8">
        <v>6513</v>
      </c>
      <c r="F62" s="82" t="s">
        <v>141</v>
      </c>
      <c r="G62" s="138"/>
      <c r="H62" s="138"/>
      <c r="I62" s="138"/>
      <c r="J62" s="336"/>
      <c r="K62" s="131"/>
      <c r="L62" s="131"/>
      <c r="M62" s="129"/>
      <c r="N62" s="285"/>
      <c r="O62" s="285"/>
      <c r="P62" s="284"/>
      <c r="Q62" s="284"/>
      <c r="R62" s="284"/>
      <c r="S62" s="284"/>
      <c r="T62" s="284"/>
      <c r="U62" s="284"/>
      <c r="V62" s="284"/>
      <c r="W62" s="284"/>
      <c r="X62" s="284"/>
      <c r="Y62" s="284"/>
    </row>
    <row r="63" spans="2:25" hidden="1" x14ac:dyDescent="0.35">
      <c r="B63" s="8"/>
      <c r="C63" s="8"/>
      <c r="D63" s="8"/>
      <c r="E63" s="8">
        <v>6514</v>
      </c>
      <c r="F63" s="82" t="s">
        <v>142</v>
      </c>
      <c r="G63" s="138"/>
      <c r="H63" s="138"/>
      <c r="I63" s="138"/>
      <c r="J63" s="336"/>
      <c r="K63" s="131"/>
      <c r="L63" s="131"/>
      <c r="M63" s="129"/>
      <c r="N63" s="285"/>
      <c r="O63" s="285"/>
      <c r="P63" s="284"/>
      <c r="Q63" s="284"/>
      <c r="R63" s="284"/>
      <c r="S63" s="284"/>
      <c r="T63" s="284"/>
      <c r="U63" s="284"/>
      <c r="V63" s="284"/>
      <c r="W63" s="284"/>
      <c r="X63" s="284"/>
      <c r="Y63" s="284"/>
    </row>
    <row r="64" spans="2:25" x14ac:dyDescent="0.35">
      <c r="B64" s="8"/>
      <c r="C64" s="8"/>
      <c r="D64" s="8">
        <v>652</v>
      </c>
      <c r="E64" s="8"/>
      <c r="F64" s="82" t="s">
        <v>145</v>
      </c>
      <c r="G64" s="138">
        <f>G65+G66+G67+G68+G69+G70+G71</f>
        <v>607.27</v>
      </c>
      <c r="H64" s="138">
        <f t="shared" ref="H64:J64" si="37">H65+H66+H67+H68+H69+H70+H71</f>
        <v>0</v>
      </c>
      <c r="I64" s="138">
        <f t="shared" si="37"/>
        <v>0</v>
      </c>
      <c r="J64" s="138">
        <f t="shared" si="37"/>
        <v>0</v>
      </c>
      <c r="K64" s="131">
        <f t="shared" ref="K64" si="38">J64/G64*100</f>
        <v>0</v>
      </c>
      <c r="L64" s="131" t="e">
        <f t="shared" ref="L64" si="39">J64/I64*100</f>
        <v>#DIV/0!</v>
      </c>
      <c r="M64" s="129"/>
      <c r="N64" s="285"/>
      <c r="O64" s="285"/>
      <c r="P64" s="284"/>
      <c r="Q64" s="284"/>
      <c r="R64" s="284"/>
      <c r="S64" s="284"/>
      <c r="T64" s="284"/>
      <c r="U64" s="284"/>
      <c r="V64" s="284"/>
      <c r="W64" s="284"/>
      <c r="X64" s="284"/>
      <c r="Y64" s="284"/>
    </row>
    <row r="65" spans="2:25" hidden="1" x14ac:dyDescent="0.35">
      <c r="B65" s="8"/>
      <c r="C65" s="8"/>
      <c r="D65" s="8"/>
      <c r="E65" s="8">
        <v>6521</v>
      </c>
      <c r="F65" s="82" t="s">
        <v>146</v>
      </c>
      <c r="G65" s="302"/>
      <c r="H65" s="302"/>
      <c r="I65" s="302"/>
      <c r="J65" s="337"/>
      <c r="K65" s="131"/>
      <c r="L65" s="131"/>
      <c r="M65" s="129"/>
      <c r="N65" s="285"/>
      <c r="O65" s="285"/>
      <c r="P65" s="284"/>
      <c r="Q65" s="284"/>
      <c r="R65" s="284"/>
      <c r="S65" s="284"/>
      <c r="T65" s="284"/>
      <c r="U65" s="284"/>
      <c r="V65" s="284"/>
      <c r="W65" s="284"/>
      <c r="X65" s="284"/>
      <c r="Y65" s="284"/>
    </row>
    <row r="66" spans="2:25" hidden="1" x14ac:dyDescent="0.35">
      <c r="B66" s="8"/>
      <c r="C66" s="8"/>
      <c r="D66" s="8"/>
      <c r="E66" s="8">
        <v>6522</v>
      </c>
      <c r="F66" s="82" t="s">
        <v>147</v>
      </c>
      <c r="G66" s="302"/>
      <c r="H66" s="302"/>
      <c r="I66" s="302"/>
      <c r="J66" s="337"/>
      <c r="K66" s="131"/>
      <c r="L66" s="131"/>
      <c r="M66" s="129"/>
      <c r="N66" s="285"/>
      <c r="O66" s="285"/>
      <c r="P66" s="284"/>
      <c r="Q66" s="284"/>
      <c r="R66" s="284"/>
      <c r="S66" s="284"/>
      <c r="T66" s="284"/>
      <c r="U66" s="284"/>
      <c r="V66" s="284"/>
      <c r="W66" s="284"/>
      <c r="X66" s="284"/>
      <c r="Y66" s="284"/>
    </row>
    <row r="67" spans="2:25" hidden="1" x14ac:dyDescent="0.35">
      <c r="B67" s="8"/>
      <c r="C67" s="8"/>
      <c r="D67" s="8"/>
      <c r="E67" s="8">
        <v>6524</v>
      </c>
      <c r="F67" s="82" t="s">
        <v>148</v>
      </c>
      <c r="G67" s="302"/>
      <c r="H67" s="302"/>
      <c r="I67" s="302"/>
      <c r="J67" s="337"/>
      <c r="K67" s="131"/>
      <c r="L67" s="131"/>
      <c r="M67" s="129"/>
      <c r="N67" s="285"/>
      <c r="O67" s="285"/>
      <c r="P67" s="284"/>
      <c r="Q67" s="284"/>
      <c r="R67" s="284"/>
      <c r="S67" s="284"/>
      <c r="T67" s="284"/>
      <c r="U67" s="284"/>
      <c r="V67" s="284"/>
      <c r="W67" s="284"/>
      <c r="X67" s="284"/>
      <c r="Y67" s="284"/>
    </row>
    <row r="68" spans="2:25" hidden="1" x14ac:dyDescent="0.35">
      <c r="B68" s="8"/>
      <c r="C68" s="8"/>
      <c r="D68" s="8"/>
      <c r="E68" s="8">
        <v>6525</v>
      </c>
      <c r="F68" s="82" t="s">
        <v>149</v>
      </c>
      <c r="G68" s="302"/>
      <c r="H68" s="302"/>
      <c r="I68" s="302"/>
      <c r="J68" s="337"/>
      <c r="K68" s="131"/>
      <c r="L68" s="131"/>
      <c r="M68" s="129"/>
      <c r="N68" s="285"/>
      <c r="O68" s="285"/>
      <c r="P68" s="284"/>
      <c r="Q68" s="284"/>
      <c r="R68" s="284"/>
      <c r="S68" s="284"/>
      <c r="T68" s="284"/>
      <c r="U68" s="284"/>
      <c r="V68" s="284"/>
      <c r="W68" s="284"/>
      <c r="X68" s="284"/>
      <c r="Y68" s="284"/>
    </row>
    <row r="69" spans="2:25" x14ac:dyDescent="0.35">
      <c r="B69" s="8"/>
      <c r="C69" s="8"/>
      <c r="D69" s="8"/>
      <c r="E69" s="8">
        <v>6526</v>
      </c>
      <c r="F69" s="82" t="s">
        <v>150</v>
      </c>
      <c r="G69" s="164">
        <v>607.27</v>
      </c>
      <c r="H69" s="164"/>
      <c r="I69" s="164"/>
      <c r="J69" s="165"/>
      <c r="K69" s="297"/>
      <c r="L69" s="297"/>
      <c r="M69" s="129"/>
      <c r="N69" s="285"/>
      <c r="O69" s="285"/>
      <c r="P69" s="284"/>
      <c r="Q69" s="284"/>
      <c r="R69" s="284"/>
      <c r="S69" s="284"/>
      <c r="T69" s="284"/>
      <c r="U69" s="284"/>
      <c r="V69" s="284"/>
      <c r="W69" s="284"/>
      <c r="X69" s="284"/>
      <c r="Y69" s="284"/>
    </row>
    <row r="70" spans="2:25" hidden="1" x14ac:dyDescent="0.35">
      <c r="B70" s="8"/>
      <c r="C70" s="8"/>
      <c r="D70" s="8"/>
      <c r="E70" s="8">
        <v>6527</v>
      </c>
      <c r="F70" s="82" t="s">
        <v>143</v>
      </c>
      <c r="G70" s="302"/>
      <c r="H70" s="302"/>
      <c r="I70" s="302"/>
      <c r="J70" s="337"/>
      <c r="K70" s="131"/>
      <c r="L70" s="131"/>
      <c r="M70" s="129"/>
      <c r="N70" s="285"/>
      <c r="O70" s="285"/>
      <c r="P70" s="284"/>
      <c r="Q70" s="284"/>
      <c r="R70" s="284"/>
      <c r="S70" s="284"/>
      <c r="T70" s="284"/>
      <c r="U70" s="284"/>
      <c r="V70" s="284"/>
      <c r="W70" s="284"/>
      <c r="X70" s="284"/>
      <c r="Y70" s="284"/>
    </row>
    <row r="71" spans="2:25" ht="25" hidden="1" x14ac:dyDescent="0.35">
      <c r="B71" s="8"/>
      <c r="C71" s="8"/>
      <c r="D71" s="9"/>
      <c r="E71" s="9">
        <v>6528</v>
      </c>
      <c r="F71" s="82" t="s">
        <v>144</v>
      </c>
      <c r="G71" s="302"/>
      <c r="H71" s="302"/>
      <c r="I71" s="302"/>
      <c r="J71" s="337"/>
      <c r="K71" s="131"/>
      <c r="L71" s="131"/>
      <c r="M71" s="129"/>
      <c r="N71" s="285"/>
      <c r="O71" s="285"/>
      <c r="P71" s="284"/>
      <c r="Q71" s="284"/>
      <c r="R71" s="284"/>
      <c r="S71" s="284"/>
      <c r="T71" s="284"/>
      <c r="U71" s="284"/>
      <c r="V71" s="284"/>
      <c r="W71" s="284"/>
      <c r="X71" s="284"/>
      <c r="Y71" s="284"/>
    </row>
    <row r="72" spans="2:25" ht="25" x14ac:dyDescent="0.35">
      <c r="B72" s="8"/>
      <c r="C72" s="8">
        <v>66</v>
      </c>
      <c r="D72" s="9"/>
      <c r="E72" s="9"/>
      <c r="F72" s="11" t="s">
        <v>16</v>
      </c>
      <c r="G72" s="138">
        <f>G73+G76</f>
        <v>116043.85</v>
      </c>
      <c r="H72" s="138">
        <f t="shared" ref="H72:J72" si="40">H73+H76</f>
        <v>199084</v>
      </c>
      <c r="I72" s="138">
        <f t="shared" si="40"/>
        <v>199084</v>
      </c>
      <c r="J72" s="138">
        <f t="shared" si="40"/>
        <v>152535.26</v>
      </c>
      <c r="K72" s="131">
        <f t="shared" ref="K72:K73" si="41">J72/G72*100</f>
        <v>131.44622485379449</v>
      </c>
      <c r="L72" s="131">
        <f t="shared" ref="L72:L73" si="42">J72/I72*100</f>
        <v>76.618542926603851</v>
      </c>
      <c r="M72" s="129"/>
      <c r="N72" s="285"/>
      <c r="O72" s="285"/>
      <c r="P72" s="284"/>
      <c r="Q72" s="284"/>
      <c r="R72" s="284"/>
      <c r="S72" s="284"/>
      <c r="T72" s="284"/>
      <c r="U72" s="284"/>
      <c r="V72" s="284"/>
      <c r="W72" s="284"/>
      <c r="X72" s="284"/>
      <c r="Y72" s="284"/>
    </row>
    <row r="73" spans="2:25" x14ac:dyDescent="0.35">
      <c r="B73" s="8"/>
      <c r="C73" s="16"/>
      <c r="D73" s="9">
        <v>661</v>
      </c>
      <c r="E73" s="9"/>
      <c r="F73" s="11" t="s">
        <v>36</v>
      </c>
      <c r="G73" s="138">
        <f>G74+G75</f>
        <v>116043.85</v>
      </c>
      <c r="H73" s="138">
        <f t="shared" ref="H73:J73" si="43">H74+H75</f>
        <v>199084</v>
      </c>
      <c r="I73" s="138">
        <f t="shared" si="43"/>
        <v>199084</v>
      </c>
      <c r="J73" s="138">
        <f t="shared" si="43"/>
        <v>152535.26</v>
      </c>
      <c r="K73" s="131">
        <f t="shared" si="41"/>
        <v>131.44622485379449</v>
      </c>
      <c r="L73" s="131">
        <f t="shared" si="42"/>
        <v>76.618542926603851</v>
      </c>
      <c r="M73" s="129"/>
      <c r="N73" s="285"/>
      <c r="O73" s="285"/>
      <c r="P73" s="284"/>
      <c r="Q73" s="284"/>
      <c r="R73" s="284"/>
      <c r="S73" s="284"/>
      <c r="T73" s="284"/>
      <c r="U73" s="284"/>
      <c r="V73" s="284"/>
      <c r="W73" s="284"/>
      <c r="X73" s="284"/>
      <c r="Y73" s="284"/>
    </row>
    <row r="74" spans="2:25" x14ac:dyDescent="0.35">
      <c r="B74" s="8"/>
      <c r="C74" s="16"/>
      <c r="D74" s="9"/>
      <c r="E74" s="9">
        <v>6614</v>
      </c>
      <c r="F74" s="11" t="s">
        <v>37</v>
      </c>
      <c r="G74" s="164">
        <v>19551.54</v>
      </c>
      <c r="H74" s="164">
        <v>40000</v>
      </c>
      <c r="I74" s="164">
        <v>40000</v>
      </c>
      <c r="J74" s="165">
        <v>21885.68</v>
      </c>
      <c r="K74" s="297"/>
      <c r="L74" s="297"/>
      <c r="M74" s="129"/>
      <c r="N74" s="285"/>
      <c r="O74" s="285"/>
      <c r="P74" s="284"/>
      <c r="Q74" s="284"/>
      <c r="R74" s="284"/>
      <c r="S74" s="284"/>
      <c r="T74" s="284"/>
      <c r="U74" s="284"/>
      <c r="V74" s="284"/>
      <c r="W74" s="284"/>
      <c r="X74" s="284"/>
      <c r="Y74" s="284"/>
    </row>
    <row r="75" spans="2:25" x14ac:dyDescent="0.35">
      <c r="B75" s="8"/>
      <c r="C75" s="16"/>
      <c r="D75" s="9"/>
      <c r="E75" s="9">
        <v>6615</v>
      </c>
      <c r="F75" s="82" t="s">
        <v>151</v>
      </c>
      <c r="G75" s="164">
        <v>96492.31</v>
      </c>
      <c r="H75" s="164">
        <v>159084</v>
      </c>
      <c r="I75" s="164">
        <v>159084</v>
      </c>
      <c r="J75" s="165">
        <v>130649.58</v>
      </c>
      <c r="K75" s="297"/>
      <c r="L75" s="297"/>
      <c r="M75" s="129"/>
      <c r="N75" s="285"/>
      <c r="O75" s="285"/>
      <c r="P75" s="284"/>
      <c r="Q75" s="284"/>
      <c r="R75" s="284"/>
      <c r="S75" s="284"/>
      <c r="T75" s="284"/>
      <c r="U75" s="284"/>
      <c r="V75" s="284"/>
      <c r="W75" s="284"/>
      <c r="X75" s="284"/>
      <c r="Y75" s="284"/>
    </row>
    <row r="76" spans="2:25" ht="37.5" x14ac:dyDescent="0.35">
      <c r="B76" s="8"/>
      <c r="C76" s="16"/>
      <c r="D76" s="9">
        <v>663</v>
      </c>
      <c r="E76" s="9"/>
      <c r="F76" s="82" t="s">
        <v>152</v>
      </c>
      <c r="G76" s="138">
        <f>G77+G78+G79+G80</f>
        <v>0</v>
      </c>
      <c r="H76" s="138">
        <f t="shared" ref="H76:J76" si="44">H77+H78+H79+H80</f>
        <v>0</v>
      </c>
      <c r="I76" s="138">
        <f t="shared" si="44"/>
        <v>0</v>
      </c>
      <c r="J76" s="138">
        <f t="shared" si="44"/>
        <v>0</v>
      </c>
      <c r="K76" s="131" t="e">
        <f t="shared" ref="K76" si="45">J76/G76*100</f>
        <v>#DIV/0!</v>
      </c>
      <c r="L76" s="131" t="e">
        <f t="shared" ref="L76" si="46">J76/I76*100</f>
        <v>#DIV/0!</v>
      </c>
      <c r="M76" s="129"/>
      <c r="N76" s="285"/>
      <c r="O76" s="285"/>
      <c r="P76" s="284"/>
      <c r="Q76" s="284"/>
      <c r="R76" s="284"/>
      <c r="S76" s="284"/>
      <c r="T76" s="284"/>
      <c r="U76" s="284"/>
      <c r="V76" s="284"/>
      <c r="W76" s="284"/>
      <c r="X76" s="284"/>
      <c r="Y76" s="284"/>
    </row>
    <row r="77" spans="2:25" x14ac:dyDescent="0.35">
      <c r="B77" s="8"/>
      <c r="C77" s="16"/>
      <c r="D77" s="9"/>
      <c r="E77" s="9">
        <v>6631</v>
      </c>
      <c r="F77" s="82" t="s">
        <v>153</v>
      </c>
      <c r="G77" s="164"/>
      <c r="H77" s="164"/>
      <c r="I77" s="164"/>
      <c r="J77" s="165"/>
      <c r="K77" s="297"/>
      <c r="L77" s="297"/>
      <c r="M77" s="129"/>
      <c r="N77" s="285"/>
      <c r="O77" s="285"/>
      <c r="P77" s="284"/>
      <c r="Q77" s="284"/>
      <c r="R77" s="284"/>
      <c r="S77" s="284"/>
      <c r="T77" s="284"/>
      <c r="U77" s="284"/>
      <c r="V77" s="284"/>
      <c r="W77" s="284"/>
      <c r="X77" s="284"/>
      <c r="Y77" s="284"/>
    </row>
    <row r="78" spans="2:25" x14ac:dyDescent="0.35">
      <c r="B78" s="8"/>
      <c r="C78" s="16"/>
      <c r="D78" s="9"/>
      <c r="E78" s="9">
        <v>6632</v>
      </c>
      <c r="F78" s="82" t="s">
        <v>154</v>
      </c>
      <c r="G78" s="164"/>
      <c r="H78" s="164"/>
      <c r="I78" s="164"/>
      <c r="J78" s="165"/>
      <c r="K78" s="297"/>
      <c r="L78" s="297"/>
      <c r="M78" s="129"/>
      <c r="N78" s="285"/>
      <c r="O78" s="285"/>
      <c r="P78" s="284"/>
      <c r="Q78" s="284"/>
      <c r="R78" s="284"/>
      <c r="S78" s="284"/>
      <c r="T78" s="284"/>
      <c r="U78" s="284"/>
      <c r="V78" s="284"/>
      <c r="W78" s="284"/>
      <c r="X78" s="284"/>
      <c r="Y78" s="284"/>
    </row>
    <row r="79" spans="2:25" ht="37.5" hidden="1" x14ac:dyDescent="0.35">
      <c r="B79" s="8"/>
      <c r="C79" s="16"/>
      <c r="D79" s="9"/>
      <c r="E79" s="9">
        <v>6633</v>
      </c>
      <c r="F79" s="82" t="s">
        <v>155</v>
      </c>
      <c r="G79" s="302"/>
      <c r="H79" s="302"/>
      <c r="I79" s="302"/>
      <c r="J79" s="337"/>
      <c r="K79" s="131"/>
      <c r="L79" s="131"/>
      <c r="M79" s="129"/>
      <c r="N79" s="285"/>
      <c r="O79" s="285"/>
      <c r="P79" s="284"/>
      <c r="Q79" s="284"/>
      <c r="R79" s="284"/>
      <c r="S79" s="284"/>
      <c r="T79" s="284"/>
      <c r="U79" s="284"/>
      <c r="V79" s="284"/>
      <c r="W79" s="284"/>
      <c r="X79" s="284"/>
      <c r="Y79" s="284"/>
    </row>
    <row r="80" spans="2:25" ht="25" hidden="1" x14ac:dyDescent="0.35">
      <c r="B80" s="8"/>
      <c r="C80" s="16"/>
      <c r="D80" s="9"/>
      <c r="E80" s="9">
        <v>6634</v>
      </c>
      <c r="F80" s="82" t="s">
        <v>156</v>
      </c>
      <c r="G80" s="302"/>
      <c r="H80" s="302"/>
      <c r="I80" s="302"/>
      <c r="J80" s="337"/>
      <c r="K80" s="131"/>
      <c r="L80" s="131"/>
      <c r="M80" s="129"/>
      <c r="N80" s="285"/>
      <c r="O80" s="285"/>
      <c r="P80" s="284"/>
      <c r="Q80" s="284"/>
      <c r="R80" s="284"/>
      <c r="S80" s="284"/>
      <c r="T80" s="284"/>
      <c r="U80" s="284"/>
      <c r="V80" s="284"/>
      <c r="W80" s="284"/>
      <c r="X80" s="284"/>
      <c r="Y80" s="284"/>
    </row>
    <row r="81" spans="2:25" ht="26" x14ac:dyDescent="0.35">
      <c r="B81" s="8"/>
      <c r="C81" s="16">
        <v>67</v>
      </c>
      <c r="D81" s="45"/>
      <c r="E81" s="45"/>
      <c r="F81" s="123" t="s">
        <v>157</v>
      </c>
      <c r="G81" s="138">
        <f>G82</f>
        <v>3776636.5</v>
      </c>
      <c r="H81" s="138">
        <f t="shared" ref="H81:J81" si="47">H82</f>
        <v>8338814</v>
      </c>
      <c r="I81" s="138">
        <f t="shared" si="47"/>
        <v>8338814</v>
      </c>
      <c r="J81" s="138">
        <f t="shared" si="47"/>
        <v>4301319.3</v>
      </c>
      <c r="K81" s="131">
        <f t="shared" ref="K81:K82" si="48">J81/G81*100</f>
        <v>113.89285942663531</v>
      </c>
      <c r="L81" s="131">
        <f t="shared" ref="L81:L82" si="49">J81/I81*100</f>
        <v>51.581907211265289</v>
      </c>
      <c r="M81" s="129"/>
      <c r="N81" s="285"/>
      <c r="O81" s="285"/>
      <c r="P81" s="284"/>
      <c r="Q81" s="284"/>
      <c r="R81" s="284"/>
      <c r="S81" s="284"/>
      <c r="T81" s="284"/>
      <c r="U81" s="284"/>
      <c r="V81" s="284"/>
      <c r="W81" s="284"/>
      <c r="X81" s="284"/>
      <c r="Y81" s="284"/>
    </row>
    <row r="82" spans="2:25" ht="26" x14ac:dyDescent="0.35">
      <c r="B82" s="8"/>
      <c r="C82" s="16"/>
      <c r="D82" s="45">
        <v>671</v>
      </c>
      <c r="E82" s="45"/>
      <c r="F82" s="123" t="s">
        <v>158</v>
      </c>
      <c r="G82" s="138">
        <f>G83+G84+G85</f>
        <v>3776636.5</v>
      </c>
      <c r="H82" s="138">
        <f t="shared" ref="H82:J82" si="50">H83+H84+H85</f>
        <v>8338814</v>
      </c>
      <c r="I82" s="138">
        <f t="shared" si="50"/>
        <v>8338814</v>
      </c>
      <c r="J82" s="138">
        <f t="shared" si="50"/>
        <v>4301319.3</v>
      </c>
      <c r="K82" s="131">
        <f t="shared" si="48"/>
        <v>113.89285942663531</v>
      </c>
      <c r="L82" s="131">
        <f t="shared" si="49"/>
        <v>51.581907211265289</v>
      </c>
      <c r="M82" s="129"/>
      <c r="N82" s="285"/>
      <c r="O82" s="285"/>
      <c r="P82" s="284"/>
      <c r="Q82" s="284"/>
      <c r="R82" s="284"/>
      <c r="S82" s="284"/>
      <c r="T82" s="284"/>
      <c r="U82" s="284"/>
      <c r="V82" s="284"/>
      <c r="W82" s="284"/>
      <c r="X82" s="284"/>
      <c r="Y82" s="284"/>
    </row>
    <row r="83" spans="2:25" ht="25" x14ac:dyDescent="0.35">
      <c r="B83" s="8"/>
      <c r="C83" s="8"/>
      <c r="D83" s="9"/>
      <c r="E83" s="9">
        <v>6711</v>
      </c>
      <c r="F83" s="82" t="s">
        <v>159</v>
      </c>
      <c r="G83" s="302">
        <f>'izvršenje 2022'!J62</f>
        <v>3771833.84</v>
      </c>
      <c r="H83" s="337">
        <f>'Posebni dio'!C162</f>
        <v>8251254</v>
      </c>
      <c r="I83" s="337">
        <f>'Posebni dio'!D162</f>
        <v>8251254</v>
      </c>
      <c r="J83" s="337">
        <f>'Posebni dio'!E162</f>
        <v>4264088.01</v>
      </c>
      <c r="K83" s="131"/>
      <c r="L83" s="131"/>
      <c r="M83" s="129"/>
      <c r="N83" s="285"/>
      <c r="O83" s="285"/>
      <c r="P83" s="284"/>
      <c r="Q83" s="284"/>
      <c r="R83" s="284"/>
      <c r="S83" s="284"/>
      <c r="T83" s="284"/>
      <c r="U83" s="284"/>
      <c r="V83" s="284"/>
      <c r="W83" s="284"/>
      <c r="X83" s="284"/>
      <c r="Y83" s="284"/>
    </row>
    <row r="84" spans="2:25" ht="25" x14ac:dyDescent="0.35">
      <c r="B84" s="8"/>
      <c r="C84" s="8"/>
      <c r="D84" s="9"/>
      <c r="E84" s="9">
        <v>6712</v>
      </c>
      <c r="F84" s="82" t="s">
        <v>160</v>
      </c>
      <c r="G84" s="302">
        <f>'izvršenje 2022'!J63</f>
        <v>4802.66</v>
      </c>
      <c r="H84" s="337">
        <f>'Posebni dio'!C163</f>
        <v>87560</v>
      </c>
      <c r="I84" s="337">
        <f>'Posebni dio'!D163</f>
        <v>87560</v>
      </c>
      <c r="J84" s="337">
        <f>'Posebni dio'!E163</f>
        <v>37231.29</v>
      </c>
      <c r="K84" s="131"/>
      <c r="L84" s="131"/>
      <c r="M84" s="129"/>
      <c r="N84" s="285"/>
      <c r="O84" s="285"/>
      <c r="P84" s="284"/>
      <c r="Q84" s="284"/>
      <c r="R84" s="284"/>
      <c r="S84" s="284"/>
      <c r="T84" s="284"/>
      <c r="U84" s="284"/>
      <c r="V84" s="284"/>
      <c r="W84" s="284"/>
      <c r="X84" s="284"/>
      <c r="Y84" s="284"/>
    </row>
    <row r="85" spans="2:25" ht="25" hidden="1" x14ac:dyDescent="0.35">
      <c r="B85" s="8"/>
      <c r="C85" s="8"/>
      <c r="D85" s="9"/>
      <c r="E85" s="9">
        <v>6714</v>
      </c>
      <c r="F85" s="82" t="s">
        <v>161</v>
      </c>
      <c r="G85" s="302"/>
      <c r="H85" s="302"/>
      <c r="I85" s="302"/>
      <c r="J85" s="337"/>
      <c r="K85" s="131"/>
      <c r="L85" s="131"/>
      <c r="M85" s="129"/>
      <c r="N85" s="285"/>
      <c r="O85" s="285"/>
      <c r="P85" s="284"/>
      <c r="Q85" s="284"/>
      <c r="R85" s="284"/>
      <c r="S85" s="284"/>
      <c r="T85" s="284"/>
      <c r="U85" s="284"/>
      <c r="V85" s="284"/>
      <c r="W85" s="284"/>
      <c r="X85" s="284"/>
      <c r="Y85" s="284"/>
    </row>
    <row r="86" spans="2:25" x14ac:dyDescent="0.35">
      <c r="B86" s="8"/>
      <c r="C86" s="8">
        <v>68</v>
      </c>
      <c r="D86" s="8"/>
      <c r="E86" s="8"/>
      <c r="F86" s="82" t="s">
        <v>256</v>
      </c>
      <c r="G86" s="138">
        <f>G87</f>
        <v>0</v>
      </c>
      <c r="H86" s="138">
        <f t="shared" ref="H86:J86" si="51">H87</f>
        <v>0</v>
      </c>
      <c r="I86" s="138">
        <f t="shared" si="51"/>
        <v>0</v>
      </c>
      <c r="J86" s="138">
        <f t="shared" si="51"/>
        <v>0</v>
      </c>
      <c r="K86" s="131" t="e">
        <f t="shared" ref="K86:K90" si="52">J86/G86*100</f>
        <v>#DIV/0!</v>
      </c>
      <c r="L86" s="131" t="e">
        <f t="shared" ref="L86:L90" si="53">J86/I86*100</f>
        <v>#DIV/0!</v>
      </c>
      <c r="M86" s="129"/>
      <c r="N86" s="285"/>
      <c r="O86" s="285"/>
      <c r="P86" s="284"/>
      <c r="Q86" s="284"/>
      <c r="R86" s="284"/>
      <c r="S86" s="284"/>
      <c r="T86" s="284"/>
      <c r="U86" s="284"/>
      <c r="V86" s="284"/>
      <c r="W86" s="284"/>
      <c r="X86" s="284"/>
      <c r="Y86" s="284"/>
    </row>
    <row r="87" spans="2:25" x14ac:dyDescent="0.35">
      <c r="B87" s="8"/>
      <c r="C87" s="8"/>
      <c r="D87" s="8">
        <v>683</v>
      </c>
      <c r="E87" s="8"/>
      <c r="F87" s="82" t="s">
        <v>257</v>
      </c>
      <c r="G87" s="164"/>
      <c r="H87" s="164"/>
      <c r="I87" s="164"/>
      <c r="J87" s="165"/>
      <c r="K87" s="297"/>
      <c r="L87" s="297"/>
      <c r="M87" s="129"/>
      <c r="N87" s="285"/>
      <c r="O87" s="285"/>
      <c r="P87" s="284"/>
      <c r="Q87" s="284"/>
      <c r="R87" s="284"/>
      <c r="S87" s="284"/>
      <c r="T87" s="284"/>
      <c r="U87" s="284"/>
      <c r="V87" s="284"/>
      <c r="W87" s="284"/>
      <c r="X87" s="284"/>
      <c r="Y87" s="284"/>
    </row>
    <row r="88" spans="2:25" x14ac:dyDescent="0.35">
      <c r="B88" s="16">
        <v>7</v>
      </c>
      <c r="C88" s="8"/>
      <c r="D88" s="9"/>
      <c r="E88" s="9"/>
      <c r="F88" s="11" t="s">
        <v>22</v>
      </c>
      <c r="G88" s="89">
        <f>G89</f>
        <v>0</v>
      </c>
      <c r="H88" s="89">
        <f t="shared" ref="H88:J88" si="54">H89</f>
        <v>0</v>
      </c>
      <c r="I88" s="89">
        <f t="shared" si="54"/>
        <v>0</v>
      </c>
      <c r="J88" s="89">
        <f t="shared" si="54"/>
        <v>0</v>
      </c>
      <c r="K88" s="131" t="e">
        <f t="shared" si="52"/>
        <v>#DIV/0!</v>
      </c>
      <c r="L88" s="131" t="e">
        <f t="shared" si="53"/>
        <v>#DIV/0!</v>
      </c>
      <c r="M88" s="129"/>
      <c r="N88" s="285"/>
      <c r="O88" s="285"/>
      <c r="P88" s="284"/>
      <c r="Q88" s="284"/>
      <c r="R88" s="284"/>
      <c r="S88" s="284"/>
      <c r="T88" s="284"/>
      <c r="U88" s="284"/>
      <c r="V88" s="284"/>
      <c r="W88" s="284"/>
      <c r="X88" s="284"/>
      <c r="Y88" s="284"/>
    </row>
    <row r="89" spans="2:25" ht="30.75" customHeight="1" x14ac:dyDescent="0.35">
      <c r="B89" s="8"/>
      <c r="C89" s="8">
        <v>72</v>
      </c>
      <c r="D89" s="9"/>
      <c r="E89" s="9"/>
      <c r="F89" s="24" t="s">
        <v>23</v>
      </c>
      <c r="G89" s="138">
        <f>G90+G91+G93</f>
        <v>0</v>
      </c>
      <c r="H89" s="138">
        <f t="shared" ref="H89:J89" si="55">H90+H91+H93</f>
        <v>0</v>
      </c>
      <c r="I89" s="138">
        <f t="shared" si="55"/>
        <v>0</v>
      </c>
      <c r="J89" s="138">
        <f t="shared" si="55"/>
        <v>0</v>
      </c>
      <c r="K89" s="131" t="e">
        <f t="shared" si="52"/>
        <v>#DIV/0!</v>
      </c>
      <c r="L89" s="131" t="e">
        <f t="shared" si="53"/>
        <v>#DIV/0!</v>
      </c>
      <c r="M89" s="129"/>
      <c r="N89" s="285"/>
      <c r="O89" s="285"/>
      <c r="P89" s="284"/>
      <c r="Q89" s="284"/>
      <c r="R89" s="284"/>
      <c r="S89" s="284"/>
      <c r="T89" s="284"/>
      <c r="U89" s="284"/>
      <c r="V89" s="284"/>
      <c r="W89" s="284"/>
      <c r="X89" s="284"/>
      <c r="Y89" s="284"/>
    </row>
    <row r="90" spans="2:25" hidden="1" x14ac:dyDescent="0.35">
      <c r="B90" s="8"/>
      <c r="C90" s="8"/>
      <c r="D90" s="8">
        <v>721</v>
      </c>
      <c r="E90" s="8"/>
      <c r="F90" s="24" t="s">
        <v>38</v>
      </c>
      <c r="G90" s="302">
        <f>G91</f>
        <v>0</v>
      </c>
      <c r="H90" s="302">
        <f t="shared" ref="H90:J91" si="56">H91</f>
        <v>0</v>
      </c>
      <c r="I90" s="302">
        <f t="shared" si="56"/>
        <v>0</v>
      </c>
      <c r="J90" s="302">
        <f t="shared" si="56"/>
        <v>0</v>
      </c>
      <c r="K90" s="131" t="e">
        <f t="shared" si="52"/>
        <v>#DIV/0!</v>
      </c>
      <c r="L90" s="131" t="e">
        <f t="shared" si="53"/>
        <v>#DIV/0!</v>
      </c>
      <c r="M90" s="129"/>
      <c r="N90" s="285"/>
      <c r="O90" s="285"/>
      <c r="P90" s="284"/>
      <c r="Q90" s="284"/>
      <c r="R90" s="284"/>
      <c r="S90" s="284"/>
      <c r="T90" s="284"/>
      <c r="U90" s="284"/>
      <c r="V90" s="284"/>
      <c r="W90" s="284"/>
      <c r="X90" s="284"/>
      <c r="Y90" s="284"/>
    </row>
    <row r="91" spans="2:25" x14ac:dyDescent="0.35">
      <c r="B91" s="8"/>
      <c r="C91" s="8"/>
      <c r="D91" s="8">
        <v>723</v>
      </c>
      <c r="E91" s="8"/>
      <c r="F91" s="24" t="s">
        <v>258</v>
      </c>
      <c r="G91" s="302">
        <f>G92</f>
        <v>0</v>
      </c>
      <c r="H91" s="302">
        <f t="shared" si="56"/>
        <v>0</v>
      </c>
      <c r="I91" s="302">
        <f t="shared" si="56"/>
        <v>0</v>
      </c>
      <c r="J91" s="302">
        <f t="shared" si="56"/>
        <v>0</v>
      </c>
      <c r="K91" s="131" t="e">
        <f t="shared" ref="K91" si="57">J91/G91*100</f>
        <v>#DIV/0!</v>
      </c>
      <c r="L91" s="131" t="e">
        <f t="shared" ref="L91" si="58">J91/I91*100</f>
        <v>#DIV/0!</v>
      </c>
      <c r="M91" s="129"/>
      <c r="N91" s="285"/>
      <c r="O91" s="285"/>
      <c r="P91" s="284"/>
      <c r="Q91" s="284"/>
      <c r="R91" s="284"/>
      <c r="S91" s="284"/>
      <c r="T91" s="284"/>
      <c r="U91" s="284"/>
      <c r="V91" s="284"/>
      <c r="W91" s="284"/>
      <c r="X91" s="284"/>
      <c r="Y91" s="284"/>
    </row>
    <row r="92" spans="2:25" x14ac:dyDescent="0.35">
      <c r="B92" s="8"/>
      <c r="C92" s="8"/>
      <c r="D92" s="8"/>
      <c r="E92" s="8">
        <v>7231</v>
      </c>
      <c r="F92" s="24" t="s">
        <v>212</v>
      </c>
      <c r="G92" s="164"/>
      <c r="H92" s="164"/>
      <c r="I92" s="164"/>
      <c r="J92" s="165"/>
      <c r="K92" s="131"/>
      <c r="L92" s="131"/>
      <c r="M92" s="129"/>
      <c r="N92" s="285"/>
      <c r="O92" s="285"/>
      <c r="P92" s="284"/>
      <c r="Q92" s="284"/>
      <c r="R92" s="284"/>
      <c r="S92" s="284"/>
      <c r="T92" s="284"/>
      <c r="U92" s="284"/>
      <c r="V92" s="284"/>
      <c r="W92" s="284"/>
      <c r="X92" s="284"/>
      <c r="Y92" s="284"/>
    </row>
    <row r="93" spans="2:25" ht="25" x14ac:dyDescent="0.35">
      <c r="B93" s="8"/>
      <c r="C93" s="8"/>
      <c r="D93" s="8">
        <v>725</v>
      </c>
      <c r="E93" s="8"/>
      <c r="F93" s="24" t="s">
        <v>259</v>
      </c>
      <c r="G93" s="302">
        <f>G94</f>
        <v>0</v>
      </c>
      <c r="H93" s="302">
        <f t="shared" ref="H93:J93" si="59">H94</f>
        <v>0</v>
      </c>
      <c r="I93" s="302">
        <f t="shared" si="59"/>
        <v>0</v>
      </c>
      <c r="J93" s="302">
        <f t="shared" si="59"/>
        <v>0</v>
      </c>
      <c r="K93" s="131" t="e">
        <f>J93/G93*100</f>
        <v>#DIV/0!</v>
      </c>
      <c r="L93" s="131" t="e">
        <f t="shared" ref="L93" si="60">J93/I93*100</f>
        <v>#DIV/0!</v>
      </c>
      <c r="M93" s="129"/>
      <c r="N93" s="285"/>
      <c r="O93" s="285"/>
      <c r="P93" s="284"/>
      <c r="Q93" s="284"/>
      <c r="R93" s="284"/>
      <c r="S93" s="284"/>
      <c r="T93" s="284"/>
      <c r="U93" s="284"/>
      <c r="V93" s="284"/>
      <c r="W93" s="284"/>
      <c r="X93" s="284"/>
      <c r="Y93" s="284"/>
    </row>
    <row r="94" spans="2:25" x14ac:dyDescent="0.35">
      <c r="B94" s="8"/>
      <c r="C94" s="8"/>
      <c r="D94" s="8"/>
      <c r="E94" s="8">
        <v>7252</v>
      </c>
      <c r="F94" s="24" t="s">
        <v>231</v>
      </c>
      <c r="G94" s="164"/>
      <c r="H94" s="164"/>
      <c r="I94" s="164"/>
      <c r="J94" s="165"/>
      <c r="K94" s="339"/>
      <c r="L94" s="339"/>
      <c r="M94" s="129"/>
      <c r="N94" s="285"/>
      <c r="O94" s="285"/>
      <c r="P94" s="284"/>
      <c r="Q94" s="284"/>
      <c r="R94" s="284"/>
      <c r="S94" s="284"/>
      <c r="T94" s="284"/>
      <c r="U94" s="284"/>
      <c r="V94" s="284"/>
      <c r="W94" s="284"/>
      <c r="X94" s="284"/>
      <c r="Y94" s="284"/>
    </row>
    <row r="95" spans="2:25" x14ac:dyDescent="0.35">
      <c r="B95" s="8"/>
      <c r="C95" s="8"/>
      <c r="D95" s="8"/>
      <c r="E95" s="8"/>
      <c r="F95" s="24"/>
      <c r="G95" s="302"/>
      <c r="H95" s="302"/>
      <c r="I95" s="302"/>
      <c r="J95" s="337"/>
      <c r="K95" s="340"/>
      <c r="L95" s="340"/>
      <c r="M95" s="129"/>
      <c r="N95" s="285"/>
      <c r="O95" s="285"/>
      <c r="P95" s="284"/>
      <c r="Q95" s="284"/>
      <c r="R95" s="284"/>
      <c r="S95" s="284"/>
      <c r="T95" s="284"/>
      <c r="U95" s="284"/>
      <c r="V95" s="284"/>
      <c r="W95" s="284"/>
      <c r="X95" s="284"/>
      <c r="Y95" s="284"/>
    </row>
    <row r="96" spans="2:25" x14ac:dyDescent="0.35">
      <c r="B96" s="74"/>
      <c r="C96" s="74"/>
      <c r="D96" s="74"/>
      <c r="E96" s="74"/>
      <c r="F96" s="75"/>
      <c r="G96" s="341"/>
      <c r="H96" s="341"/>
      <c r="I96" s="341"/>
      <c r="J96" s="342"/>
      <c r="K96" s="129"/>
      <c r="L96" s="129"/>
      <c r="M96" s="129"/>
      <c r="N96" s="285"/>
      <c r="O96" s="285"/>
      <c r="P96" s="284"/>
      <c r="Q96" s="284"/>
      <c r="R96" s="284"/>
      <c r="S96" s="284"/>
      <c r="T96" s="284"/>
      <c r="U96" s="284"/>
      <c r="V96" s="284"/>
      <c r="W96" s="284"/>
      <c r="X96" s="284"/>
      <c r="Y96" s="284"/>
    </row>
    <row r="97" spans="2:25" x14ac:dyDescent="0.35">
      <c r="B97" s="343"/>
      <c r="C97" s="343"/>
      <c r="D97" s="343"/>
      <c r="E97" s="343"/>
      <c r="F97" s="343"/>
      <c r="G97" s="343"/>
      <c r="H97" s="343"/>
      <c r="I97" s="343"/>
      <c r="J97" s="343"/>
      <c r="K97" s="284"/>
      <c r="L97" s="284"/>
      <c r="M97" s="284"/>
      <c r="N97" s="285"/>
      <c r="O97" s="285"/>
      <c r="P97" s="284"/>
      <c r="Q97" s="284"/>
      <c r="R97" s="284"/>
      <c r="S97" s="284"/>
      <c r="T97" s="284"/>
      <c r="U97" s="284"/>
      <c r="V97" s="284"/>
      <c r="W97" s="284"/>
      <c r="X97" s="284"/>
      <c r="Y97" s="284"/>
    </row>
    <row r="98" spans="2:25" x14ac:dyDescent="0.35">
      <c r="B98" s="343"/>
      <c r="C98" s="343"/>
      <c r="D98" s="343"/>
      <c r="E98" s="343"/>
      <c r="F98" s="343"/>
      <c r="G98" s="343"/>
      <c r="H98" s="343"/>
      <c r="I98" s="343"/>
      <c r="J98" s="343"/>
      <c r="K98" s="284"/>
      <c r="L98" s="284"/>
      <c r="M98" s="284"/>
      <c r="N98" s="285"/>
      <c r="O98" s="285"/>
      <c r="P98" s="284"/>
      <c r="Q98" s="284"/>
      <c r="R98" s="284"/>
      <c r="S98" s="284"/>
      <c r="T98" s="284"/>
      <c r="U98" s="284"/>
      <c r="V98" s="284"/>
      <c r="W98" s="284"/>
      <c r="X98" s="284"/>
      <c r="Y98" s="284"/>
    </row>
    <row r="99" spans="2:25" ht="36.75" customHeight="1" x14ac:dyDescent="0.35">
      <c r="B99" s="395" t="s">
        <v>7</v>
      </c>
      <c r="C99" s="396"/>
      <c r="D99" s="396"/>
      <c r="E99" s="396"/>
      <c r="F99" s="397"/>
      <c r="G99" s="344" t="s">
        <v>25</v>
      </c>
      <c r="H99" s="344" t="s">
        <v>62</v>
      </c>
      <c r="I99" s="344" t="s">
        <v>59</v>
      </c>
      <c r="J99" s="344" t="s">
        <v>26</v>
      </c>
      <c r="K99" s="345" t="s">
        <v>27</v>
      </c>
      <c r="L99" s="345" t="s">
        <v>60</v>
      </c>
      <c r="M99" s="346"/>
      <c r="N99" s="285"/>
      <c r="O99" s="285"/>
      <c r="P99" s="284"/>
      <c r="Q99" s="284"/>
      <c r="R99" s="284"/>
      <c r="S99" s="284"/>
      <c r="T99" s="284"/>
      <c r="U99" s="284"/>
      <c r="V99" s="284"/>
      <c r="W99" s="284"/>
      <c r="X99" s="284"/>
      <c r="Y99" s="284"/>
    </row>
    <row r="100" spans="2:25" x14ac:dyDescent="0.35">
      <c r="B100" s="395">
        <v>1</v>
      </c>
      <c r="C100" s="396"/>
      <c r="D100" s="396"/>
      <c r="E100" s="396"/>
      <c r="F100" s="397"/>
      <c r="G100" s="344">
        <v>2</v>
      </c>
      <c r="H100" s="344">
        <v>3</v>
      </c>
      <c r="I100" s="344">
        <v>4</v>
      </c>
      <c r="J100" s="344">
        <v>5</v>
      </c>
      <c r="K100" s="347" t="s">
        <v>43</v>
      </c>
      <c r="L100" s="347" t="s">
        <v>44</v>
      </c>
      <c r="M100" s="348"/>
      <c r="N100" s="285"/>
      <c r="O100" s="285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</row>
    <row r="101" spans="2:25" x14ac:dyDescent="0.35">
      <c r="B101" s="7"/>
      <c r="C101" s="7"/>
      <c r="D101" s="7"/>
      <c r="E101" s="7"/>
      <c r="F101" s="7" t="s">
        <v>57</v>
      </c>
      <c r="G101" s="138">
        <f>G102+G156</f>
        <v>3850923.49</v>
      </c>
      <c r="H101" s="138">
        <f>H102+H156</f>
        <v>8576806</v>
      </c>
      <c r="I101" s="138">
        <f>I102+I156</f>
        <v>8576806</v>
      </c>
      <c r="J101" s="138">
        <f>J102+J156</f>
        <v>4444981.4899999993</v>
      </c>
      <c r="K101" s="131">
        <f>J101/G101*100</f>
        <v>115.42637763493968</v>
      </c>
      <c r="L101" s="131">
        <f>J101/I101*100</f>
        <v>51.825603727075084</v>
      </c>
      <c r="M101" s="349"/>
      <c r="N101" s="285"/>
      <c r="O101" s="285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</row>
    <row r="102" spans="2:25" x14ac:dyDescent="0.35">
      <c r="B102" s="7">
        <v>3</v>
      </c>
      <c r="C102" s="7"/>
      <c r="D102" s="7"/>
      <c r="E102" s="7"/>
      <c r="F102" s="7" t="s">
        <v>4</v>
      </c>
      <c r="G102" s="138">
        <f>G103+G113+G146+G153</f>
        <v>3840991.02</v>
      </c>
      <c r="H102" s="138">
        <f t="shared" ref="H102" si="61">H103+H113+H146+H153</f>
        <v>8411613</v>
      </c>
      <c r="I102" s="138">
        <f>I103+I113+I146+I153</f>
        <v>8411613</v>
      </c>
      <c r="J102" s="138">
        <f>J103+J113+J146+J153</f>
        <v>4372128.0199999996</v>
      </c>
      <c r="K102" s="131">
        <f t="shared" ref="K102:K104" si="62">J102/G102*100</f>
        <v>113.82812397202635</v>
      </c>
      <c r="L102" s="131">
        <f t="shared" ref="L102:L104" si="63">J102/I102*100</f>
        <v>51.977284499417642</v>
      </c>
      <c r="M102" s="349"/>
      <c r="N102" s="285"/>
      <c r="O102" s="285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</row>
    <row r="103" spans="2:25" x14ac:dyDescent="0.35">
      <c r="B103" s="7"/>
      <c r="C103" s="7">
        <v>31</v>
      </c>
      <c r="D103" s="7"/>
      <c r="E103" s="7"/>
      <c r="F103" s="7" t="s">
        <v>5</v>
      </c>
      <c r="G103" s="138">
        <f>G104+G108+G110</f>
        <v>2804821.38</v>
      </c>
      <c r="H103" s="138">
        <f t="shared" ref="H103:J103" si="64">H104+H108+H110</f>
        <v>6119772</v>
      </c>
      <c r="I103" s="138">
        <f>I104+I108+I110</f>
        <v>6119772</v>
      </c>
      <c r="J103" s="138">
        <f t="shared" si="64"/>
        <v>3194130.0399999996</v>
      </c>
      <c r="K103" s="131">
        <f t="shared" si="62"/>
        <v>113.87998047847168</v>
      </c>
      <c r="L103" s="131">
        <f t="shared" si="63"/>
        <v>52.193611788151571</v>
      </c>
      <c r="M103" s="349"/>
      <c r="N103" s="285"/>
      <c r="O103" s="285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</row>
    <row r="104" spans="2:25" x14ac:dyDescent="0.35">
      <c r="B104" s="8"/>
      <c r="C104" s="8"/>
      <c r="D104" s="16">
        <v>311</v>
      </c>
      <c r="E104" s="16"/>
      <c r="F104" s="16" t="s">
        <v>39</v>
      </c>
      <c r="G104" s="138">
        <f>G105+G106+G107</f>
        <v>2140625.73</v>
      </c>
      <c r="H104" s="138">
        <f t="shared" ref="H104:J104" si="65">H105+H106+H107</f>
        <v>4632473</v>
      </c>
      <c r="I104" s="138">
        <f>I105+I106+I107</f>
        <v>4632473</v>
      </c>
      <c r="J104" s="138">
        <f t="shared" si="65"/>
        <v>2396473.2799999998</v>
      </c>
      <c r="K104" s="131">
        <f t="shared" si="62"/>
        <v>111.95199825987328</v>
      </c>
      <c r="L104" s="131">
        <f t="shared" si="63"/>
        <v>51.732050677899252</v>
      </c>
      <c r="M104" s="349"/>
      <c r="N104" s="285"/>
      <c r="O104" s="285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</row>
    <row r="105" spans="2:25" x14ac:dyDescent="0.35">
      <c r="B105" s="8"/>
      <c r="C105" s="8"/>
      <c r="D105" s="8"/>
      <c r="E105" s="8">
        <v>3111</v>
      </c>
      <c r="F105" s="8" t="s">
        <v>40</v>
      </c>
      <c r="G105" s="302">
        <f>'izvršenje 2022'!J7</f>
        <v>2073487.3600000001</v>
      </c>
      <c r="H105" s="337">
        <f>I105</f>
        <v>4471215</v>
      </c>
      <c r="I105" s="337">
        <f>'Posebni dio'!W20</f>
        <v>4471215</v>
      </c>
      <c r="J105" s="337">
        <f>'Posebni dio'!X20</f>
        <v>2329741.87</v>
      </c>
      <c r="K105" s="131"/>
      <c r="L105" s="131"/>
      <c r="M105" s="349"/>
      <c r="N105" s="285"/>
      <c r="O105" s="285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</row>
    <row r="106" spans="2:25" x14ac:dyDescent="0.35">
      <c r="B106" s="8"/>
      <c r="C106" s="8"/>
      <c r="D106" s="8"/>
      <c r="E106" s="8">
        <v>3113</v>
      </c>
      <c r="F106" s="8" t="s">
        <v>162</v>
      </c>
      <c r="G106" s="302">
        <f>'izvršenje 2022'!J8</f>
        <v>66233.990000000005</v>
      </c>
      <c r="H106" s="337">
        <f t="shared" ref="H106:H112" si="66">I106</f>
        <v>159267</v>
      </c>
      <c r="I106" s="337">
        <f>'Posebni dio'!W21</f>
        <v>159267</v>
      </c>
      <c r="J106" s="337">
        <f>'Posebni dio'!X21</f>
        <v>66628.259999999995</v>
      </c>
      <c r="K106" s="131"/>
      <c r="L106" s="131"/>
      <c r="M106" s="349"/>
      <c r="N106" s="285"/>
      <c r="O106" s="285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</row>
    <row r="107" spans="2:25" x14ac:dyDescent="0.35">
      <c r="B107" s="8"/>
      <c r="C107" s="8"/>
      <c r="D107" s="8"/>
      <c r="E107" s="8">
        <v>3113</v>
      </c>
      <c r="F107" s="8" t="s">
        <v>219</v>
      </c>
      <c r="G107" s="302">
        <f>'izvršenje 2022'!J9</f>
        <v>904.38</v>
      </c>
      <c r="H107" s="337">
        <f t="shared" si="66"/>
        <v>1991</v>
      </c>
      <c r="I107" s="337">
        <f>'Posebni dio'!W22</f>
        <v>1991</v>
      </c>
      <c r="J107" s="337">
        <f>'Posebni dio'!X22</f>
        <v>103.15</v>
      </c>
      <c r="K107" s="131"/>
      <c r="L107" s="131"/>
      <c r="M107" s="349"/>
      <c r="N107" s="285"/>
      <c r="O107" s="285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</row>
    <row r="108" spans="2:25" x14ac:dyDescent="0.35">
      <c r="B108" s="8"/>
      <c r="C108" s="8"/>
      <c r="D108" s="16">
        <v>312</v>
      </c>
      <c r="E108" s="16"/>
      <c r="F108" s="16" t="s">
        <v>163</v>
      </c>
      <c r="G108" s="138">
        <f>G109</f>
        <v>103290.51</v>
      </c>
      <c r="H108" s="138">
        <f t="shared" ref="H108:J108" si="67">H109</f>
        <v>214711</v>
      </c>
      <c r="I108" s="138">
        <f>I109</f>
        <v>214711</v>
      </c>
      <c r="J108" s="138">
        <f t="shared" si="67"/>
        <v>156395.07</v>
      </c>
      <c r="K108" s="131">
        <f t="shared" ref="K108" si="68">J108/G108*100</f>
        <v>151.41281614351601</v>
      </c>
      <c r="L108" s="131">
        <f t="shared" ref="L108" si="69">J108/I108*100</f>
        <v>72.839803270442587</v>
      </c>
      <c r="M108" s="349"/>
      <c r="N108" s="285"/>
      <c r="O108" s="285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</row>
    <row r="109" spans="2:25" x14ac:dyDescent="0.35">
      <c r="B109" s="8"/>
      <c r="C109" s="8"/>
      <c r="D109" s="8"/>
      <c r="E109" s="8">
        <v>3121</v>
      </c>
      <c r="F109" s="8" t="s">
        <v>163</v>
      </c>
      <c r="G109" s="302">
        <f>'izvršenje 2022'!J11</f>
        <v>103290.51</v>
      </c>
      <c r="H109" s="337">
        <f t="shared" si="66"/>
        <v>214711</v>
      </c>
      <c r="I109" s="337">
        <f>'Posebni dio'!W24</f>
        <v>214711</v>
      </c>
      <c r="J109" s="337">
        <f>'Posebni dio'!X24</f>
        <v>156395.07</v>
      </c>
      <c r="K109" s="131"/>
      <c r="L109" s="131"/>
      <c r="M109" s="349"/>
      <c r="N109" s="285"/>
      <c r="O109" s="285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</row>
    <row r="110" spans="2:25" x14ac:dyDescent="0.35">
      <c r="B110" s="8"/>
      <c r="C110" s="8"/>
      <c r="D110" s="16">
        <v>313</v>
      </c>
      <c r="E110" s="16"/>
      <c r="F110" s="16" t="s">
        <v>164</v>
      </c>
      <c r="G110" s="138">
        <f>G111+G112</f>
        <v>560905.14</v>
      </c>
      <c r="H110" s="138">
        <f t="shared" ref="H110:J110" si="70">H111+H112</f>
        <v>1272588</v>
      </c>
      <c r="I110" s="138">
        <f>I111+I112</f>
        <v>1272588</v>
      </c>
      <c r="J110" s="138">
        <f t="shared" si="70"/>
        <v>641261.68999999994</v>
      </c>
      <c r="K110" s="131">
        <f t="shared" ref="K110" si="71">J110/G110*100</f>
        <v>114.32622813903967</v>
      </c>
      <c r="L110" s="131">
        <f t="shared" ref="L110" si="72">J110/I110*100</f>
        <v>50.390361216670279</v>
      </c>
      <c r="M110" s="349"/>
      <c r="N110" s="285"/>
      <c r="O110" s="285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</row>
    <row r="111" spans="2:25" x14ac:dyDescent="0.35">
      <c r="B111" s="8"/>
      <c r="C111" s="8"/>
      <c r="D111" s="8"/>
      <c r="E111" s="8">
        <v>3131</v>
      </c>
      <c r="F111" s="8" t="s">
        <v>165</v>
      </c>
      <c r="G111" s="302">
        <f>'izvršenje 2022'!J13</f>
        <v>235334.98</v>
      </c>
      <c r="H111" s="337">
        <f t="shared" si="66"/>
        <v>509469</v>
      </c>
      <c r="I111" s="337">
        <f>'Posebni dio'!W26</f>
        <v>509469</v>
      </c>
      <c r="J111" s="337">
        <f>'Posebni dio'!X26</f>
        <v>263504.61</v>
      </c>
      <c r="K111" s="131"/>
      <c r="L111" s="131"/>
      <c r="M111" s="349"/>
      <c r="N111" s="285"/>
      <c r="O111" s="285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</row>
    <row r="112" spans="2:25" x14ac:dyDescent="0.35">
      <c r="B112" s="8"/>
      <c r="C112" s="8"/>
      <c r="D112" s="8"/>
      <c r="E112" s="8">
        <v>3132</v>
      </c>
      <c r="F112" s="8" t="s">
        <v>166</v>
      </c>
      <c r="G112" s="302">
        <f>'izvršenje 2022'!J14</f>
        <v>325570.15999999997</v>
      </c>
      <c r="H112" s="337">
        <f t="shared" si="66"/>
        <v>763119</v>
      </c>
      <c r="I112" s="337">
        <f>'Posebni dio'!W27</f>
        <v>763119</v>
      </c>
      <c r="J112" s="337">
        <f>'Posebni dio'!X27</f>
        <v>377757.08</v>
      </c>
      <c r="K112" s="131"/>
      <c r="L112" s="131"/>
      <c r="M112" s="349"/>
      <c r="N112" s="285"/>
      <c r="O112" s="285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</row>
    <row r="113" spans="2:25" x14ac:dyDescent="0.35">
      <c r="B113" s="8"/>
      <c r="C113" s="16">
        <v>32</v>
      </c>
      <c r="D113" s="45"/>
      <c r="E113" s="45"/>
      <c r="F113" s="16" t="s">
        <v>11</v>
      </c>
      <c r="G113" s="138">
        <f>G114+G119+G126+G136+G138</f>
        <v>1009984.2400000001</v>
      </c>
      <c r="H113" s="138">
        <f t="shared" ref="H113:J113" si="73">H114+H119+H126+H136+H138</f>
        <v>2253923</v>
      </c>
      <c r="I113" s="138">
        <f>I114+I119+I126+I136+I138</f>
        <v>2253923</v>
      </c>
      <c r="J113" s="138">
        <f t="shared" si="73"/>
        <v>1141583.1000000001</v>
      </c>
      <c r="K113" s="131">
        <f t="shared" ref="K113:K114" si="74">J113/G113*100</f>
        <v>113.02979341539032</v>
      </c>
      <c r="L113" s="131">
        <f t="shared" ref="L113:L114" si="75">J113/I113*100</f>
        <v>50.648717813341449</v>
      </c>
      <c r="M113" s="349"/>
      <c r="N113" s="285"/>
      <c r="O113" s="285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</row>
    <row r="114" spans="2:25" x14ac:dyDescent="0.35">
      <c r="B114" s="8"/>
      <c r="C114" s="8"/>
      <c r="D114" s="16">
        <v>321</v>
      </c>
      <c r="E114" s="16"/>
      <c r="F114" s="16" t="s">
        <v>41</v>
      </c>
      <c r="G114" s="138">
        <f>G115+G116+G117+G118</f>
        <v>114693.77</v>
      </c>
      <c r="H114" s="138">
        <f t="shared" ref="H114:J114" si="76">H115+H116+H117+H118</f>
        <v>296371</v>
      </c>
      <c r="I114" s="138">
        <f>I115+I116+I117+I118</f>
        <v>296371</v>
      </c>
      <c r="J114" s="138">
        <f t="shared" si="76"/>
        <v>134966.28</v>
      </c>
      <c r="K114" s="131">
        <f t="shared" si="74"/>
        <v>117.67533668132104</v>
      </c>
      <c r="L114" s="131">
        <f t="shared" si="75"/>
        <v>45.539637818814931</v>
      </c>
      <c r="M114" s="349"/>
      <c r="N114" s="285"/>
      <c r="O114" s="285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</row>
    <row r="115" spans="2:25" x14ac:dyDescent="0.35">
      <c r="B115" s="8"/>
      <c r="C115" s="16"/>
      <c r="D115" s="8"/>
      <c r="E115" s="8">
        <v>3211</v>
      </c>
      <c r="F115" s="24" t="s">
        <v>42</v>
      </c>
      <c r="G115" s="302">
        <f>'izvršenje 2022'!J16</f>
        <v>1603.82</v>
      </c>
      <c r="H115" s="337">
        <f t="shared" ref="H115:H117" si="77">I115</f>
        <v>3053</v>
      </c>
      <c r="I115" s="337">
        <f>'Posebni dio'!W30</f>
        <v>3053</v>
      </c>
      <c r="J115" s="337">
        <f>'Posebni dio'!X30</f>
        <v>2715.67</v>
      </c>
      <c r="K115" s="131"/>
      <c r="L115" s="131"/>
      <c r="M115" s="349"/>
      <c r="N115" s="285"/>
      <c r="O115" s="285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</row>
    <row r="116" spans="2:25" ht="24" customHeight="1" x14ac:dyDescent="0.35">
      <c r="B116" s="8"/>
      <c r="C116" s="16"/>
      <c r="D116" s="9"/>
      <c r="E116" s="8">
        <v>3212</v>
      </c>
      <c r="F116" s="24" t="s">
        <v>167</v>
      </c>
      <c r="G116" s="302">
        <f>'izvršenje 2022'!J17</f>
        <v>113089.95</v>
      </c>
      <c r="H116" s="337">
        <f t="shared" si="77"/>
        <v>291991</v>
      </c>
      <c r="I116" s="337">
        <f>'Posebni dio'!W31</f>
        <v>291991</v>
      </c>
      <c r="J116" s="337">
        <f>'Posebni dio'!X31</f>
        <v>132250.60999999999</v>
      </c>
      <c r="K116" s="131"/>
      <c r="L116" s="131"/>
      <c r="M116" s="349"/>
      <c r="N116" s="285"/>
      <c r="O116" s="285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</row>
    <row r="117" spans="2:25" ht="15" customHeight="1" x14ac:dyDescent="0.35">
      <c r="B117" s="8"/>
      <c r="C117" s="16"/>
      <c r="D117" s="9"/>
      <c r="E117" s="8">
        <v>3213</v>
      </c>
      <c r="F117" s="24" t="s">
        <v>168</v>
      </c>
      <c r="G117" s="302">
        <f>'izvršenje 2022'!J18</f>
        <v>0</v>
      </c>
      <c r="H117" s="337">
        <f t="shared" si="77"/>
        <v>1327</v>
      </c>
      <c r="I117" s="337">
        <f>'Posebni dio'!W32</f>
        <v>1327</v>
      </c>
      <c r="J117" s="337">
        <f>'Posebni dio'!X32</f>
        <v>0</v>
      </c>
      <c r="K117" s="131"/>
      <c r="L117" s="131"/>
      <c r="M117" s="349"/>
      <c r="N117" s="285"/>
      <c r="O117" s="285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</row>
    <row r="118" spans="2:25" x14ac:dyDescent="0.35">
      <c r="B118" s="8"/>
      <c r="C118" s="16"/>
      <c r="D118" s="9"/>
      <c r="E118" s="8">
        <v>3214</v>
      </c>
      <c r="F118" s="24" t="s">
        <v>169</v>
      </c>
      <c r="G118" s="302"/>
      <c r="H118" s="302"/>
      <c r="I118" s="302"/>
      <c r="J118" s="337"/>
      <c r="K118" s="131"/>
      <c r="L118" s="131"/>
      <c r="M118" s="349"/>
      <c r="N118" s="285"/>
      <c r="O118" s="285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</row>
    <row r="119" spans="2:25" x14ac:dyDescent="0.35">
      <c r="B119" s="8"/>
      <c r="C119" s="16"/>
      <c r="D119" s="16">
        <v>322</v>
      </c>
      <c r="E119" s="16"/>
      <c r="F119" s="46" t="s">
        <v>170</v>
      </c>
      <c r="G119" s="138">
        <f>G120+G121+G122+G123+G124+G125</f>
        <v>659413.29</v>
      </c>
      <c r="H119" s="138">
        <f t="shared" ref="H119:J119" si="78">H120+H121+H122+H123+H124+H125</f>
        <v>1402217</v>
      </c>
      <c r="I119" s="138">
        <f>I120+I121+I122+I123+I124+I125</f>
        <v>1402217</v>
      </c>
      <c r="J119" s="138">
        <f t="shared" si="78"/>
        <v>721223.24000000011</v>
      </c>
      <c r="K119" s="131">
        <f t="shared" ref="K119" si="79">J119/G119*100</f>
        <v>109.37347653396552</v>
      </c>
      <c r="L119" s="131">
        <f t="shared" ref="L119" si="80">J119/I119*100</f>
        <v>51.43449551674243</v>
      </c>
      <c r="M119" s="349"/>
      <c r="N119" s="285"/>
      <c r="O119" s="285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</row>
    <row r="120" spans="2:25" x14ac:dyDescent="0.35">
      <c r="B120" s="8"/>
      <c r="C120" s="16"/>
      <c r="D120" s="8"/>
      <c r="E120" s="8">
        <v>3221</v>
      </c>
      <c r="F120" s="24" t="s">
        <v>171</v>
      </c>
      <c r="G120" s="302">
        <f>'izvršenje 2022'!J20</f>
        <v>37504.629999999997</v>
      </c>
      <c r="H120" s="337">
        <f t="shared" ref="H120:H135" si="81">I120</f>
        <v>69016</v>
      </c>
      <c r="I120" s="337">
        <f>'Posebni dio'!W34</f>
        <v>69016</v>
      </c>
      <c r="J120" s="337">
        <f>'Posebni dio'!X34</f>
        <v>49873.62</v>
      </c>
      <c r="K120" s="131"/>
      <c r="L120" s="131"/>
      <c r="M120" s="349"/>
      <c r="N120" s="285"/>
      <c r="O120" s="285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</row>
    <row r="121" spans="2:25" x14ac:dyDescent="0.35">
      <c r="B121" s="8"/>
      <c r="C121" s="16"/>
      <c r="D121" s="9"/>
      <c r="E121" s="8">
        <v>3222</v>
      </c>
      <c r="F121" s="24" t="s">
        <v>172</v>
      </c>
      <c r="G121" s="302">
        <f>'izvršenje 2022'!J21</f>
        <v>263440.44</v>
      </c>
      <c r="H121" s="337">
        <f t="shared" si="81"/>
        <v>637069</v>
      </c>
      <c r="I121" s="337">
        <f>'Posebni dio'!W35</f>
        <v>637069</v>
      </c>
      <c r="J121" s="337">
        <f>'Posebni dio'!X35</f>
        <v>365992.03</v>
      </c>
      <c r="K121" s="131"/>
      <c r="L121" s="131"/>
      <c r="M121" s="349"/>
      <c r="N121" s="285"/>
      <c r="O121" s="285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</row>
    <row r="122" spans="2:25" x14ac:dyDescent="0.35">
      <c r="B122" s="8"/>
      <c r="C122" s="16"/>
      <c r="D122" s="9"/>
      <c r="E122" s="8">
        <v>3223</v>
      </c>
      <c r="F122" s="24" t="s">
        <v>173</v>
      </c>
      <c r="G122" s="302">
        <f>'izvršenje 2022'!J22</f>
        <v>332823.25</v>
      </c>
      <c r="H122" s="337">
        <f t="shared" si="81"/>
        <v>599243</v>
      </c>
      <c r="I122" s="337">
        <f>'Posebni dio'!W36</f>
        <v>599243</v>
      </c>
      <c r="J122" s="337">
        <f>'Posebni dio'!X36</f>
        <v>253151.74</v>
      </c>
      <c r="K122" s="131"/>
      <c r="L122" s="131"/>
      <c r="M122" s="349"/>
      <c r="N122" s="285"/>
      <c r="O122" s="285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</row>
    <row r="123" spans="2:25" x14ac:dyDescent="0.35">
      <c r="B123" s="8"/>
      <c r="C123" s="16"/>
      <c r="D123" s="9"/>
      <c r="E123" s="8">
        <v>3224</v>
      </c>
      <c r="F123" s="24" t="s">
        <v>174</v>
      </c>
      <c r="G123" s="302">
        <f>'izvršenje 2022'!J23</f>
        <v>17108.599999999999</v>
      </c>
      <c r="H123" s="337">
        <f t="shared" si="81"/>
        <v>75652</v>
      </c>
      <c r="I123" s="337">
        <f>'Posebni dio'!W37</f>
        <v>75652</v>
      </c>
      <c r="J123" s="337">
        <f>'Posebni dio'!X37</f>
        <v>38850.18</v>
      </c>
      <c r="K123" s="131"/>
      <c r="L123" s="131"/>
      <c r="M123" s="349"/>
      <c r="N123" s="285"/>
      <c r="O123" s="285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</row>
    <row r="124" spans="2:25" x14ac:dyDescent="0.35">
      <c r="B124" s="8"/>
      <c r="C124" s="16"/>
      <c r="D124" s="9"/>
      <c r="E124" s="8">
        <v>3225</v>
      </c>
      <c r="F124" s="24" t="s">
        <v>175</v>
      </c>
      <c r="G124" s="302">
        <f>'izvršenje 2022'!J24</f>
        <v>5594.83</v>
      </c>
      <c r="H124" s="337">
        <f t="shared" si="81"/>
        <v>10618</v>
      </c>
      <c r="I124" s="337">
        <f>'Posebni dio'!W38</f>
        <v>10618</v>
      </c>
      <c r="J124" s="337">
        <f>'Posebni dio'!X38</f>
        <v>7579.0499999999993</v>
      </c>
      <c r="K124" s="131"/>
      <c r="L124" s="131"/>
      <c r="M124" s="349"/>
      <c r="N124" s="285"/>
      <c r="O124" s="285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</row>
    <row r="125" spans="2:25" x14ac:dyDescent="0.35">
      <c r="B125" s="8"/>
      <c r="C125" s="16"/>
      <c r="D125" s="9"/>
      <c r="E125" s="8">
        <v>3227</v>
      </c>
      <c r="F125" s="24" t="s">
        <v>176</v>
      </c>
      <c r="G125" s="302">
        <f>'izvršenje 2022'!J25</f>
        <v>2941.54</v>
      </c>
      <c r="H125" s="337">
        <f t="shared" si="81"/>
        <v>10619</v>
      </c>
      <c r="I125" s="337">
        <f>'Posebni dio'!W39</f>
        <v>10619</v>
      </c>
      <c r="J125" s="337">
        <f>'Posebni dio'!X39</f>
        <v>5776.62</v>
      </c>
      <c r="K125" s="131"/>
      <c r="L125" s="131"/>
      <c r="M125" s="349"/>
      <c r="N125" s="285"/>
      <c r="O125" s="285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</row>
    <row r="126" spans="2:25" x14ac:dyDescent="0.35">
      <c r="B126" s="8"/>
      <c r="C126" s="16"/>
      <c r="D126" s="16">
        <v>323</v>
      </c>
      <c r="E126" s="16"/>
      <c r="F126" s="46" t="s">
        <v>177</v>
      </c>
      <c r="G126" s="138">
        <f>G127+G128+G129+G130+G131+G132+G133+G134+G135</f>
        <v>171244.9</v>
      </c>
      <c r="H126" s="138">
        <f t="shared" ref="H126" si="82">H127+H128+H129+H130+H131+H132+H133+H134+H135</f>
        <v>419734</v>
      </c>
      <c r="I126" s="138">
        <f>I127+I128+I129+I130+I131+I132+I133+I134+I135</f>
        <v>419734</v>
      </c>
      <c r="J126" s="138">
        <f>J127+J128+J129+J130+J131+J132+J133+J134+J135</f>
        <v>193441.19</v>
      </c>
      <c r="K126" s="131">
        <f t="shared" ref="K126" si="83">J126/G126*100</f>
        <v>112.96172323964102</v>
      </c>
      <c r="L126" s="131">
        <f t="shared" ref="L126" si="84">J126/I126*100</f>
        <v>46.08661437958326</v>
      </c>
      <c r="M126" s="349"/>
      <c r="N126" s="285"/>
      <c r="O126" s="285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</row>
    <row r="127" spans="2:25" x14ac:dyDescent="0.35">
      <c r="B127" s="8"/>
      <c r="C127" s="16"/>
      <c r="D127" s="9"/>
      <c r="E127" s="8">
        <v>3231</v>
      </c>
      <c r="F127" s="24" t="s">
        <v>178</v>
      </c>
      <c r="G127" s="302">
        <f>'izvršenje 2022'!J27</f>
        <v>3486.04</v>
      </c>
      <c r="H127" s="337">
        <f t="shared" si="81"/>
        <v>7300</v>
      </c>
      <c r="I127" s="337">
        <f>'Posebni dio'!W41</f>
        <v>7300</v>
      </c>
      <c r="J127" s="337">
        <f>'Posebni dio'!X41</f>
        <v>3855.01</v>
      </c>
      <c r="K127" s="131"/>
      <c r="L127" s="131"/>
      <c r="M127" s="349"/>
      <c r="N127" s="285"/>
      <c r="O127" s="285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</row>
    <row r="128" spans="2:25" x14ac:dyDescent="0.35">
      <c r="B128" s="8"/>
      <c r="C128" s="16"/>
      <c r="D128" s="9"/>
      <c r="E128" s="8">
        <v>3232</v>
      </c>
      <c r="F128" s="24" t="s">
        <v>179</v>
      </c>
      <c r="G128" s="302">
        <f>'izvršenje 2022'!J28</f>
        <v>28354.51</v>
      </c>
      <c r="H128" s="337">
        <f t="shared" si="81"/>
        <v>53089</v>
      </c>
      <c r="I128" s="337">
        <f>'Posebni dio'!W42</f>
        <v>53089</v>
      </c>
      <c r="J128" s="337">
        <f>'Posebni dio'!X42</f>
        <v>37447.939999999995</v>
      </c>
      <c r="K128" s="131"/>
      <c r="L128" s="131"/>
      <c r="M128" s="349"/>
      <c r="N128" s="285"/>
      <c r="O128" s="285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</row>
    <row r="129" spans="2:25" x14ac:dyDescent="0.35">
      <c r="B129" s="8"/>
      <c r="C129" s="16"/>
      <c r="D129" s="9"/>
      <c r="E129" s="8">
        <v>3233</v>
      </c>
      <c r="F129" s="24" t="s">
        <v>180</v>
      </c>
      <c r="G129" s="302">
        <f>'izvršenje 2022'!J29</f>
        <v>4828.1899999999996</v>
      </c>
      <c r="H129" s="337">
        <f t="shared" si="81"/>
        <v>6636</v>
      </c>
      <c r="I129" s="337">
        <f>'Posebni dio'!W43</f>
        <v>6636</v>
      </c>
      <c r="J129" s="337">
        <f>'Posebni dio'!X43</f>
        <v>3847.87</v>
      </c>
      <c r="K129" s="131"/>
      <c r="L129" s="131"/>
      <c r="M129" s="349"/>
      <c r="N129" s="285"/>
      <c r="O129" s="285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</row>
    <row r="130" spans="2:25" x14ac:dyDescent="0.35">
      <c r="B130" s="8"/>
      <c r="C130" s="16"/>
      <c r="D130" s="9"/>
      <c r="E130" s="8">
        <v>3234</v>
      </c>
      <c r="F130" s="24" t="s">
        <v>181</v>
      </c>
      <c r="G130" s="302">
        <f>'izvršenje 2022'!J30</f>
        <v>112877.6</v>
      </c>
      <c r="H130" s="337">
        <f t="shared" si="81"/>
        <v>232265</v>
      </c>
      <c r="I130" s="337">
        <f>'Posebni dio'!W44</f>
        <v>232265</v>
      </c>
      <c r="J130" s="337">
        <f>'Posebni dio'!X44</f>
        <v>123527.69</v>
      </c>
      <c r="K130" s="131"/>
      <c r="L130" s="131"/>
      <c r="M130" s="349"/>
      <c r="N130" s="285"/>
      <c r="O130" s="285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</row>
    <row r="131" spans="2:25" x14ac:dyDescent="0.35">
      <c r="B131" s="8"/>
      <c r="C131" s="16"/>
      <c r="D131" s="9"/>
      <c r="E131" s="8">
        <v>3235</v>
      </c>
      <c r="F131" s="24" t="s">
        <v>182</v>
      </c>
      <c r="G131" s="302">
        <f>'izvršenje 2022'!J31</f>
        <v>0</v>
      </c>
      <c r="H131" s="337">
        <f t="shared" si="81"/>
        <v>0</v>
      </c>
      <c r="I131" s="337">
        <f>'Posebni dio'!W45</f>
        <v>0</v>
      </c>
      <c r="J131" s="337">
        <f>'Posebni dio'!X45</f>
        <v>0</v>
      </c>
      <c r="K131" s="131"/>
      <c r="L131" s="131"/>
      <c r="M131" s="349"/>
      <c r="N131" s="285"/>
      <c r="O131" s="285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</row>
    <row r="132" spans="2:25" x14ac:dyDescent="0.35">
      <c r="B132" s="8"/>
      <c r="C132" s="16"/>
      <c r="D132" s="9"/>
      <c r="E132" s="8">
        <v>3236</v>
      </c>
      <c r="F132" s="24" t="s">
        <v>183</v>
      </c>
      <c r="G132" s="302">
        <f>'izvršenje 2022'!J32</f>
        <v>5833.04</v>
      </c>
      <c r="H132" s="337">
        <f t="shared" si="81"/>
        <v>66361</v>
      </c>
      <c r="I132" s="337">
        <f>'Posebni dio'!W46</f>
        <v>66361</v>
      </c>
      <c r="J132" s="337">
        <f>'Posebni dio'!X46</f>
        <v>7185.58</v>
      </c>
      <c r="K132" s="131"/>
      <c r="L132" s="131"/>
      <c r="M132" s="349"/>
      <c r="N132" s="285"/>
      <c r="O132" s="285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</row>
    <row r="133" spans="2:25" x14ac:dyDescent="0.35">
      <c r="B133" s="8"/>
      <c r="C133" s="16"/>
      <c r="D133" s="9"/>
      <c r="E133" s="8">
        <v>3237</v>
      </c>
      <c r="F133" s="24" t="s">
        <v>184</v>
      </c>
      <c r="G133" s="302">
        <f>'izvršenje 2022'!J33</f>
        <v>10272.68</v>
      </c>
      <c r="H133" s="337">
        <f t="shared" si="81"/>
        <v>44595</v>
      </c>
      <c r="I133" s="337">
        <f>'Posebni dio'!W47</f>
        <v>44595</v>
      </c>
      <c r="J133" s="337">
        <f>'Posebni dio'!X47</f>
        <v>10549.97</v>
      </c>
      <c r="K133" s="131"/>
      <c r="L133" s="131"/>
      <c r="M133" s="349"/>
      <c r="N133" s="285"/>
      <c r="O133" s="285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</row>
    <row r="134" spans="2:25" x14ac:dyDescent="0.35">
      <c r="B134" s="8"/>
      <c r="C134" s="16"/>
      <c r="D134" s="9"/>
      <c r="E134" s="8">
        <v>3238</v>
      </c>
      <c r="F134" s="24" t="s">
        <v>185</v>
      </c>
      <c r="G134" s="302">
        <f>'izvršenje 2022'!J34</f>
        <v>67.03</v>
      </c>
      <c r="H134" s="337">
        <f t="shared" si="81"/>
        <v>198</v>
      </c>
      <c r="I134" s="337">
        <f>'Posebni dio'!W48</f>
        <v>198</v>
      </c>
      <c r="J134" s="337">
        <f>'Posebni dio'!X48</f>
        <v>59.04</v>
      </c>
      <c r="K134" s="131"/>
      <c r="L134" s="131"/>
      <c r="M134" s="349"/>
      <c r="N134" s="285"/>
      <c r="O134" s="285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</row>
    <row r="135" spans="2:25" x14ac:dyDescent="0.35">
      <c r="B135" s="8"/>
      <c r="C135" s="16"/>
      <c r="D135" s="9"/>
      <c r="E135" s="8">
        <v>3239</v>
      </c>
      <c r="F135" s="24" t="s">
        <v>186</v>
      </c>
      <c r="G135" s="302">
        <f>'izvršenje 2022'!J35</f>
        <v>5525.81</v>
      </c>
      <c r="H135" s="337">
        <f t="shared" si="81"/>
        <v>9290</v>
      </c>
      <c r="I135" s="337">
        <f>'Posebni dio'!W49</f>
        <v>9290</v>
      </c>
      <c r="J135" s="337">
        <f>'Posebni dio'!X49</f>
        <v>6968.09</v>
      </c>
      <c r="K135" s="131"/>
      <c r="L135" s="131"/>
      <c r="M135" s="349"/>
      <c r="N135" s="285"/>
      <c r="O135" s="285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</row>
    <row r="136" spans="2:25" x14ac:dyDescent="0.35">
      <c r="B136" s="8"/>
      <c r="C136" s="16"/>
      <c r="D136" s="16">
        <v>324</v>
      </c>
      <c r="E136" s="16"/>
      <c r="F136" s="46" t="s">
        <v>187</v>
      </c>
      <c r="G136" s="138">
        <f>G137</f>
        <v>0</v>
      </c>
      <c r="H136" s="138">
        <v>0</v>
      </c>
      <c r="I136" s="138">
        <f>I137</f>
        <v>0</v>
      </c>
      <c r="J136" s="138">
        <f>J137</f>
        <v>0</v>
      </c>
      <c r="K136" s="131" t="e">
        <f t="shared" ref="K136" si="85">J136/G136*100</f>
        <v>#DIV/0!</v>
      </c>
      <c r="L136" s="131" t="e">
        <f t="shared" ref="L136" si="86">J136/I136*100</f>
        <v>#DIV/0!</v>
      </c>
      <c r="M136" s="349"/>
      <c r="N136" s="285"/>
      <c r="O136" s="285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</row>
    <row r="137" spans="2:25" x14ac:dyDescent="0.35">
      <c r="B137" s="8"/>
      <c r="C137" s="16"/>
      <c r="D137" s="8"/>
      <c r="E137" s="8">
        <v>3241</v>
      </c>
      <c r="F137" s="24" t="s">
        <v>187</v>
      </c>
      <c r="G137" s="302">
        <f>'izvršenje 2022'!J37</f>
        <v>0</v>
      </c>
      <c r="H137" s="302"/>
      <c r="I137" s="337"/>
      <c r="J137" s="337"/>
      <c r="K137" s="131"/>
      <c r="L137" s="131"/>
      <c r="M137" s="349"/>
      <c r="N137" s="285"/>
      <c r="O137" s="285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</row>
    <row r="138" spans="2:25" x14ac:dyDescent="0.35">
      <c r="B138" s="8"/>
      <c r="C138" s="16"/>
      <c r="D138" s="16">
        <v>329</v>
      </c>
      <c r="E138" s="16"/>
      <c r="F138" s="46" t="s">
        <v>188</v>
      </c>
      <c r="G138" s="138">
        <f>G139+G140+G141+G142+G143+G144+G145</f>
        <v>64632.280000000006</v>
      </c>
      <c r="H138" s="138">
        <f t="shared" ref="H138" si="87">H139+H140+H141+H142+H143+H144+H145</f>
        <v>135601</v>
      </c>
      <c r="I138" s="138">
        <f>I139+I140+I141+I142+I143+I144+I145</f>
        <v>135601</v>
      </c>
      <c r="J138" s="138">
        <f>J139+J140+J141+J142+J143+J144+J145</f>
        <v>91952.390000000014</v>
      </c>
      <c r="K138" s="131">
        <f t="shared" ref="K138" si="88">J138/G138*100</f>
        <v>142.27007000217228</v>
      </c>
      <c r="L138" s="131">
        <f t="shared" ref="L138" si="89">J138/I138*100</f>
        <v>67.810996969048915</v>
      </c>
      <c r="M138" s="349"/>
      <c r="N138" s="285"/>
      <c r="O138" s="285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</row>
    <row r="139" spans="2:25" ht="25" x14ac:dyDescent="0.35">
      <c r="B139" s="8"/>
      <c r="C139" s="16"/>
      <c r="D139" s="8"/>
      <c r="E139" s="8">
        <v>3291</v>
      </c>
      <c r="F139" s="24" t="s">
        <v>189</v>
      </c>
      <c r="G139" s="302">
        <f>'izvršenje 2022'!J39</f>
        <v>47925.73</v>
      </c>
      <c r="H139" s="337">
        <f t="shared" ref="H139:H145" si="90">I139</f>
        <v>119520</v>
      </c>
      <c r="I139" s="337">
        <f>'Posebni dio'!W51</f>
        <v>119520</v>
      </c>
      <c r="J139" s="337">
        <f>'Posebni dio'!X51</f>
        <v>72073.14</v>
      </c>
      <c r="K139" s="131"/>
      <c r="L139" s="131"/>
      <c r="M139" s="349"/>
      <c r="N139" s="285"/>
      <c r="O139" s="285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</row>
    <row r="140" spans="2:25" x14ac:dyDescent="0.35">
      <c r="B140" s="8"/>
      <c r="C140" s="16"/>
      <c r="D140" s="8"/>
      <c r="E140" s="8">
        <v>3292</v>
      </c>
      <c r="F140" s="24" t="s">
        <v>190</v>
      </c>
      <c r="G140" s="302">
        <f>'izvršenje 2022'!J40</f>
        <v>1954.9</v>
      </c>
      <c r="H140" s="337">
        <f t="shared" si="90"/>
        <v>2919</v>
      </c>
      <c r="I140" s="337">
        <f>'Posebni dio'!W52</f>
        <v>2919</v>
      </c>
      <c r="J140" s="337">
        <f>'Posebni dio'!X52</f>
        <v>1849.22</v>
      </c>
      <c r="K140" s="131"/>
      <c r="L140" s="131"/>
      <c r="M140" s="349"/>
      <c r="N140" s="285"/>
      <c r="O140" s="285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</row>
    <row r="141" spans="2:25" x14ac:dyDescent="0.35">
      <c r="B141" s="8"/>
      <c r="C141" s="16"/>
      <c r="D141" s="8"/>
      <c r="E141" s="8">
        <v>3293</v>
      </c>
      <c r="F141" s="24" t="s">
        <v>191</v>
      </c>
      <c r="G141" s="302">
        <f>'izvršenje 2022'!J41</f>
        <v>276.39</v>
      </c>
      <c r="H141" s="337">
        <f t="shared" si="90"/>
        <v>796</v>
      </c>
      <c r="I141" s="337">
        <f>'Posebni dio'!W53</f>
        <v>796</v>
      </c>
      <c r="J141" s="337">
        <f>'Posebni dio'!X53</f>
        <v>414.88</v>
      </c>
      <c r="K141" s="131"/>
      <c r="L141" s="131"/>
      <c r="M141" s="349"/>
      <c r="N141" s="285"/>
      <c r="O141" s="285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</row>
    <row r="142" spans="2:25" x14ac:dyDescent="0.35">
      <c r="B142" s="8"/>
      <c r="C142" s="16"/>
      <c r="D142" s="8"/>
      <c r="E142" s="8">
        <v>3294</v>
      </c>
      <c r="F142" s="24" t="s">
        <v>192</v>
      </c>
      <c r="G142" s="302">
        <f>'izvršenje 2022'!J42</f>
        <v>84.94</v>
      </c>
      <c r="H142" s="337">
        <f t="shared" si="90"/>
        <v>85</v>
      </c>
      <c r="I142" s="337">
        <f>'Posebni dio'!W54</f>
        <v>85</v>
      </c>
      <c r="J142" s="337">
        <f>'Posebni dio'!X54</f>
        <v>84.94</v>
      </c>
      <c r="K142" s="131"/>
      <c r="L142" s="131"/>
      <c r="M142" s="349"/>
      <c r="N142" s="285"/>
      <c r="O142" s="285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</row>
    <row r="143" spans="2:25" x14ac:dyDescent="0.35">
      <c r="B143" s="8"/>
      <c r="C143" s="16"/>
      <c r="D143" s="9"/>
      <c r="E143" s="8">
        <v>3295</v>
      </c>
      <c r="F143" s="24" t="s">
        <v>193</v>
      </c>
      <c r="G143" s="302">
        <f>'izvršenje 2022'!J43</f>
        <v>0</v>
      </c>
      <c r="H143" s="337">
        <f t="shared" si="90"/>
        <v>0</v>
      </c>
      <c r="I143" s="337">
        <f>'Posebni dio'!W55</f>
        <v>0</v>
      </c>
      <c r="J143" s="337">
        <f>'Posebni dio'!X55</f>
        <v>0</v>
      </c>
      <c r="K143" s="131"/>
      <c r="L143" s="131"/>
      <c r="M143" s="349"/>
      <c r="N143" s="285"/>
      <c r="O143" s="285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</row>
    <row r="144" spans="2:25" x14ac:dyDescent="0.35">
      <c r="B144" s="8"/>
      <c r="C144" s="16"/>
      <c r="D144" s="9"/>
      <c r="E144" s="8">
        <v>3296</v>
      </c>
      <c r="F144" s="24" t="s">
        <v>194</v>
      </c>
      <c r="G144" s="350"/>
      <c r="H144" s="351"/>
      <c r="I144" s="351"/>
      <c r="J144" s="351"/>
      <c r="K144" s="131"/>
      <c r="L144" s="131"/>
      <c r="M144" s="349"/>
      <c r="N144" s="285"/>
      <c r="O144" s="285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</row>
    <row r="145" spans="2:25" x14ac:dyDescent="0.35">
      <c r="B145" s="8"/>
      <c r="C145" s="16"/>
      <c r="D145" s="9"/>
      <c r="E145" s="8">
        <v>3299</v>
      </c>
      <c r="F145" s="24" t="s">
        <v>195</v>
      </c>
      <c r="G145" s="302">
        <f>'izvršenje 2022'!J44</f>
        <v>14390.32</v>
      </c>
      <c r="H145" s="337">
        <f t="shared" si="90"/>
        <v>12281</v>
      </c>
      <c r="I145" s="337">
        <f>'Posebni dio'!W56</f>
        <v>12281</v>
      </c>
      <c r="J145" s="337">
        <f>'Posebni dio'!X56</f>
        <v>17530.21</v>
      </c>
      <c r="K145" s="131"/>
      <c r="L145" s="131"/>
      <c r="M145" s="349"/>
      <c r="N145" s="285"/>
      <c r="O145" s="285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</row>
    <row r="146" spans="2:25" x14ac:dyDescent="0.35">
      <c r="B146" s="8"/>
      <c r="C146" s="16">
        <v>34</v>
      </c>
      <c r="D146" s="45"/>
      <c r="E146" s="16"/>
      <c r="F146" s="46" t="s">
        <v>196</v>
      </c>
      <c r="G146" s="138">
        <f>G147+G149</f>
        <v>1883.52</v>
      </c>
      <c r="H146" s="138">
        <f t="shared" ref="H146" si="91">H147+H149</f>
        <v>5646</v>
      </c>
      <c r="I146" s="138">
        <f>I147+I149</f>
        <v>5646</v>
      </c>
      <c r="J146" s="138">
        <f>J147+J149</f>
        <v>2308.77</v>
      </c>
      <c r="K146" s="131">
        <f t="shared" ref="K146:K147" si="92">J146/G146*100</f>
        <v>122.57740825688073</v>
      </c>
      <c r="L146" s="131">
        <f t="shared" ref="L146:L147" si="93">J146/I146*100</f>
        <v>40.892136025504783</v>
      </c>
      <c r="M146" s="349"/>
      <c r="N146" s="285"/>
      <c r="O146" s="285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</row>
    <row r="147" spans="2:25" x14ac:dyDescent="0.35">
      <c r="B147" s="8"/>
      <c r="C147" s="16"/>
      <c r="D147" s="16">
        <v>342</v>
      </c>
      <c r="E147" s="16"/>
      <c r="F147" s="46" t="s">
        <v>197</v>
      </c>
      <c r="G147" s="138">
        <f>G148</f>
        <v>0</v>
      </c>
      <c r="H147" s="138">
        <f t="shared" ref="H147:J147" si="94">H148</f>
        <v>664</v>
      </c>
      <c r="I147" s="138">
        <f>I148</f>
        <v>664</v>
      </c>
      <c r="J147" s="138">
        <f t="shared" si="94"/>
        <v>0</v>
      </c>
      <c r="K147" s="131" t="e">
        <f t="shared" si="92"/>
        <v>#DIV/0!</v>
      </c>
      <c r="L147" s="131">
        <f t="shared" si="93"/>
        <v>0</v>
      </c>
      <c r="M147" s="349"/>
      <c r="N147" s="285"/>
      <c r="O147" s="285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</row>
    <row r="148" spans="2:25" ht="25" x14ac:dyDescent="0.35">
      <c r="B148" s="8"/>
      <c r="C148" s="16"/>
      <c r="D148" s="9"/>
      <c r="E148" s="8">
        <v>3427</v>
      </c>
      <c r="F148" s="24" t="s">
        <v>198</v>
      </c>
      <c r="G148" s="302">
        <f>'izvršenje 2022'!J46</f>
        <v>0</v>
      </c>
      <c r="H148" s="337">
        <f t="shared" ref="H148" si="95">I148</f>
        <v>664</v>
      </c>
      <c r="I148" s="337">
        <f>'Posebni dio'!W59</f>
        <v>664</v>
      </c>
      <c r="J148" s="337">
        <f>'Posebni dio'!X59</f>
        <v>0</v>
      </c>
      <c r="K148" s="131"/>
      <c r="L148" s="131"/>
      <c r="M148" s="349"/>
      <c r="N148" s="285"/>
      <c r="O148" s="285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</row>
    <row r="149" spans="2:25" x14ac:dyDescent="0.35">
      <c r="B149" s="8"/>
      <c r="C149" s="16"/>
      <c r="D149" s="16">
        <v>343</v>
      </c>
      <c r="E149" s="16"/>
      <c r="F149" s="46" t="s">
        <v>199</v>
      </c>
      <c r="G149" s="138">
        <f>G150+G151+G152</f>
        <v>1883.52</v>
      </c>
      <c r="H149" s="138">
        <f t="shared" ref="H149" si="96">H150+H151+H152</f>
        <v>4982</v>
      </c>
      <c r="I149" s="138">
        <f>I150+I151+I152</f>
        <v>4982</v>
      </c>
      <c r="J149" s="138">
        <f>J150+J151+J152</f>
        <v>2308.77</v>
      </c>
      <c r="K149" s="131">
        <f t="shared" ref="K149" si="97">J149/G149*100</f>
        <v>122.57740825688073</v>
      </c>
      <c r="L149" s="131">
        <f t="shared" ref="L149" si="98">J149/I149*100</f>
        <v>46.342232035327179</v>
      </c>
      <c r="M149" s="349"/>
      <c r="N149" s="285"/>
      <c r="O149" s="285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</row>
    <row r="150" spans="2:25" x14ac:dyDescent="0.35">
      <c r="B150" s="8"/>
      <c r="C150" s="16"/>
      <c r="D150" s="9"/>
      <c r="E150" s="8">
        <v>3431</v>
      </c>
      <c r="F150" s="24" t="s">
        <v>200</v>
      </c>
      <c r="G150" s="302">
        <f>'izvršenje 2022'!J48</f>
        <v>1883.52</v>
      </c>
      <c r="H150" s="337">
        <f t="shared" ref="H150" si="99">I150</f>
        <v>4982</v>
      </c>
      <c r="I150" s="337">
        <f>'Posebni dio'!W61</f>
        <v>4982</v>
      </c>
      <c r="J150" s="337">
        <f>'Posebni dio'!X61</f>
        <v>2308.77</v>
      </c>
      <c r="K150" s="131"/>
      <c r="L150" s="131"/>
      <c r="M150" s="349"/>
      <c r="N150" s="285"/>
      <c r="O150" s="285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</row>
    <row r="151" spans="2:25" x14ac:dyDescent="0.35">
      <c r="B151" s="8"/>
      <c r="C151" s="16"/>
      <c r="D151" s="9"/>
      <c r="E151" s="8">
        <v>3433</v>
      </c>
      <c r="F151" s="24" t="s">
        <v>201</v>
      </c>
      <c r="G151" s="350"/>
      <c r="H151" s="350"/>
      <c r="I151" s="350"/>
      <c r="J151" s="350"/>
      <c r="K151" s="131"/>
      <c r="L151" s="131"/>
      <c r="M151" s="349"/>
      <c r="N151" s="285"/>
      <c r="O151" s="285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</row>
    <row r="152" spans="2:25" x14ac:dyDescent="0.35">
      <c r="B152" s="8"/>
      <c r="C152" s="16"/>
      <c r="D152" s="9"/>
      <c r="E152" s="8">
        <v>3434</v>
      </c>
      <c r="F152" s="24" t="s">
        <v>202</v>
      </c>
      <c r="G152" s="350"/>
      <c r="H152" s="350"/>
      <c r="I152" s="350"/>
      <c r="J152" s="350"/>
      <c r="K152" s="131"/>
      <c r="L152" s="131"/>
      <c r="M152" s="349"/>
      <c r="N152" s="285"/>
      <c r="O152" s="285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</row>
    <row r="153" spans="2:25" x14ac:dyDescent="0.35">
      <c r="B153" s="8"/>
      <c r="C153" s="16">
        <v>38</v>
      </c>
      <c r="D153" s="9"/>
      <c r="E153" s="8"/>
      <c r="F153" s="24" t="s">
        <v>224</v>
      </c>
      <c r="G153" s="138">
        <f>G154</f>
        <v>24301.88</v>
      </c>
      <c r="H153" s="138">
        <f t="shared" ref="H153:H154" si="100">H154</f>
        <v>32272</v>
      </c>
      <c r="I153" s="138">
        <f>I154</f>
        <v>32272</v>
      </c>
      <c r="J153" s="138">
        <f>J154</f>
        <v>34106.11</v>
      </c>
      <c r="K153" s="131">
        <f t="shared" ref="K153:K154" si="101">J153/G153*100</f>
        <v>140.34350428855709</v>
      </c>
      <c r="L153" s="131">
        <f t="shared" ref="L153:L154" si="102">J153/I153*100</f>
        <v>105.68328582052553</v>
      </c>
      <c r="M153" s="349"/>
      <c r="N153" s="285"/>
      <c r="O153" s="285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</row>
    <row r="154" spans="2:25" x14ac:dyDescent="0.35">
      <c r="B154" s="8"/>
      <c r="C154" s="16"/>
      <c r="D154" s="8">
        <v>381</v>
      </c>
      <c r="E154" s="8"/>
      <c r="F154" s="24" t="s">
        <v>153</v>
      </c>
      <c r="G154" s="302">
        <f>G155</f>
        <v>24301.88</v>
      </c>
      <c r="H154" s="138">
        <f t="shared" si="100"/>
        <v>32272</v>
      </c>
      <c r="I154" s="138">
        <f>I155</f>
        <v>32272</v>
      </c>
      <c r="J154" s="138">
        <f>J155</f>
        <v>34106.11</v>
      </c>
      <c r="K154" s="131">
        <f t="shared" si="101"/>
        <v>140.34350428855709</v>
      </c>
      <c r="L154" s="131">
        <f t="shared" si="102"/>
        <v>105.68328582052553</v>
      </c>
      <c r="M154" s="349"/>
      <c r="N154" s="285"/>
      <c r="O154" s="285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</row>
    <row r="155" spans="2:25" ht="15" thickBot="1" x14ac:dyDescent="0.4">
      <c r="B155" s="79"/>
      <c r="C155" s="352"/>
      <c r="D155" s="353"/>
      <c r="E155" s="79">
        <v>3811</v>
      </c>
      <c r="F155" s="354" t="s">
        <v>225</v>
      </c>
      <c r="G155" s="298">
        <v>24301.88</v>
      </c>
      <c r="H155" s="355">
        <f>I155</f>
        <v>32272</v>
      </c>
      <c r="I155" s="355">
        <f>'Posebni dio'!W64</f>
        <v>32272</v>
      </c>
      <c r="J155" s="355">
        <f>'Posebni dio'!X64</f>
        <v>34106.11</v>
      </c>
      <c r="K155" s="299"/>
      <c r="L155" s="299"/>
      <c r="M155" s="349"/>
      <c r="N155" s="285"/>
      <c r="O155" s="285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</row>
    <row r="156" spans="2:25" x14ac:dyDescent="0.35">
      <c r="B156" s="77">
        <v>4</v>
      </c>
      <c r="C156" s="77"/>
      <c r="D156" s="77"/>
      <c r="E156" s="77"/>
      <c r="F156" s="78" t="s">
        <v>6</v>
      </c>
      <c r="G156" s="301">
        <f>G157+G170</f>
        <v>9932.4699999999993</v>
      </c>
      <c r="H156" s="301">
        <f t="shared" ref="H156" si="103">H157+H170</f>
        <v>165193</v>
      </c>
      <c r="I156" s="301">
        <f>I157+I170</f>
        <v>165193</v>
      </c>
      <c r="J156" s="301">
        <f>J157+J170</f>
        <v>72853.47</v>
      </c>
      <c r="K156" s="356">
        <f t="shared" ref="K156:K158" si="104">J156/G156*100</f>
        <v>733.48794408641561</v>
      </c>
      <c r="L156" s="356">
        <f t="shared" ref="L156:L158" si="105">J156/I156*100</f>
        <v>44.102032168433283</v>
      </c>
      <c r="M156" s="349"/>
      <c r="N156" s="285"/>
      <c r="O156" s="285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</row>
    <row r="157" spans="2:25" ht="26" x14ac:dyDescent="0.35">
      <c r="B157" s="11"/>
      <c r="C157" s="7">
        <v>42</v>
      </c>
      <c r="D157" s="7"/>
      <c r="E157" s="7"/>
      <c r="F157" s="14" t="s">
        <v>203</v>
      </c>
      <c r="G157" s="138">
        <f>G158+G166+G168</f>
        <v>9932.4699999999993</v>
      </c>
      <c r="H157" s="138">
        <f t="shared" ref="H157" si="106">H158+H166+H168</f>
        <v>147104</v>
      </c>
      <c r="I157" s="138">
        <f>I158+I166+I168</f>
        <v>147104</v>
      </c>
      <c r="J157" s="138">
        <f>J158+J166+J168</f>
        <v>69615.45</v>
      </c>
      <c r="K157" s="131">
        <f t="shared" si="104"/>
        <v>700.88759392175359</v>
      </c>
      <c r="L157" s="131">
        <f t="shared" si="105"/>
        <v>47.323968077006739</v>
      </c>
      <c r="M157" s="349"/>
      <c r="N157" s="285"/>
      <c r="O157" s="285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</row>
    <row r="158" spans="2:25" x14ac:dyDescent="0.35">
      <c r="B158" s="11"/>
      <c r="C158" s="11"/>
      <c r="D158" s="16">
        <v>422</v>
      </c>
      <c r="E158" s="16"/>
      <c r="F158" s="16" t="s">
        <v>204</v>
      </c>
      <c r="G158" s="138">
        <f>G159+G160+G161+G162+G163+G165+G164</f>
        <v>9932.4699999999993</v>
      </c>
      <c r="H158" s="138">
        <f t="shared" ref="H158" si="107">H159+H160+H161+H162+H163+H165+H164</f>
        <v>133832</v>
      </c>
      <c r="I158" s="138">
        <f>I159+I160+I161+I162+I163+I165+I164</f>
        <v>133832</v>
      </c>
      <c r="J158" s="138">
        <f>J159+J160+J161+J162+J163+J165+J164</f>
        <v>69615.45</v>
      </c>
      <c r="K158" s="131">
        <f t="shared" si="104"/>
        <v>700.88759392175359</v>
      </c>
      <c r="L158" s="131">
        <f t="shared" si="105"/>
        <v>52.017043756351242</v>
      </c>
      <c r="M158" s="349"/>
      <c r="N158" s="285"/>
      <c r="O158" s="285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</row>
    <row r="159" spans="2:25" x14ac:dyDescent="0.35">
      <c r="B159" s="11"/>
      <c r="C159" s="11"/>
      <c r="D159" s="8"/>
      <c r="E159" s="8">
        <v>4221</v>
      </c>
      <c r="F159" s="8" t="s">
        <v>205</v>
      </c>
      <c r="G159" s="302">
        <f>'izvršenje 2022'!J50</f>
        <v>0</v>
      </c>
      <c r="H159" s="337">
        <f t="shared" ref="H159:H169" si="108">I159</f>
        <v>13272</v>
      </c>
      <c r="I159" s="303">
        <f>'Posebni dio'!W67</f>
        <v>13272</v>
      </c>
      <c r="J159" s="303">
        <f>'Posebni dio'!X67</f>
        <v>3322.75</v>
      </c>
      <c r="K159" s="131"/>
      <c r="L159" s="131"/>
      <c r="M159" s="349"/>
      <c r="N159" s="285"/>
      <c r="O159" s="285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</row>
    <row r="160" spans="2:25" x14ac:dyDescent="0.35">
      <c r="B160" s="11"/>
      <c r="C160" s="11"/>
      <c r="D160" s="8"/>
      <c r="E160" s="8">
        <v>4222</v>
      </c>
      <c r="F160" s="8" t="s">
        <v>206</v>
      </c>
      <c r="G160" s="302">
        <f>'izvršenje 2022'!J51</f>
        <v>1922.75</v>
      </c>
      <c r="H160" s="337">
        <f t="shared" si="108"/>
        <v>6636</v>
      </c>
      <c r="I160" s="303">
        <f>'Posebni dio'!W68</f>
        <v>6636</v>
      </c>
      <c r="J160" s="303">
        <f>'Posebni dio'!X68</f>
        <v>806.2</v>
      </c>
      <c r="K160" s="131"/>
      <c r="L160" s="131"/>
      <c r="M160" s="349"/>
      <c r="N160" s="285"/>
      <c r="O160" s="285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</row>
    <row r="161" spans="2:25" x14ac:dyDescent="0.35">
      <c r="B161" s="11"/>
      <c r="C161" s="11"/>
      <c r="D161" s="8"/>
      <c r="E161" s="8">
        <v>4223</v>
      </c>
      <c r="F161" s="8" t="s">
        <v>207</v>
      </c>
      <c r="G161" s="302">
        <f>'izvršenje 2022'!J52</f>
        <v>5129.8100000000004</v>
      </c>
      <c r="H161" s="337">
        <f t="shared" si="108"/>
        <v>52908</v>
      </c>
      <c r="I161" s="303">
        <f>'Posebni dio'!W69</f>
        <v>52908</v>
      </c>
      <c r="J161" s="303">
        <f>'Posebni dio'!X69</f>
        <v>47516.46</v>
      </c>
      <c r="K161" s="131"/>
      <c r="L161" s="131"/>
      <c r="M161" s="349"/>
      <c r="N161" s="285"/>
      <c r="O161" s="285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</row>
    <row r="162" spans="2:25" x14ac:dyDescent="0.35">
      <c r="B162" s="11"/>
      <c r="C162" s="11"/>
      <c r="D162" s="8"/>
      <c r="E162" s="8">
        <v>4224</v>
      </c>
      <c r="F162" s="8" t="s">
        <v>208</v>
      </c>
      <c r="G162" s="302">
        <f>'izvršenje 2022'!J53</f>
        <v>2077.7800000000002</v>
      </c>
      <c r="H162" s="337">
        <f t="shared" si="108"/>
        <v>0</v>
      </c>
      <c r="I162" s="303">
        <f>'Posebni dio'!W70</f>
        <v>0</v>
      </c>
      <c r="J162" s="303">
        <f>'Posebni dio'!X70</f>
        <v>192.45</v>
      </c>
      <c r="K162" s="131"/>
      <c r="L162" s="131"/>
      <c r="M162" s="349"/>
      <c r="N162" s="285"/>
      <c r="O162" s="285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</row>
    <row r="163" spans="2:25" x14ac:dyDescent="0.35">
      <c r="B163" s="11"/>
      <c r="C163" s="11"/>
      <c r="D163" s="8"/>
      <c r="E163" s="8">
        <v>4225</v>
      </c>
      <c r="F163" s="8" t="s">
        <v>209</v>
      </c>
      <c r="G163" s="302">
        <f>'izvršenje 2022'!J54</f>
        <v>802.13</v>
      </c>
      <c r="H163" s="337">
        <f t="shared" si="108"/>
        <v>61016</v>
      </c>
      <c r="I163" s="303">
        <f>'Posebni dio'!W71</f>
        <v>61016</v>
      </c>
      <c r="J163" s="303">
        <f>'Posebni dio'!X71</f>
        <v>17777.59</v>
      </c>
      <c r="K163" s="131"/>
      <c r="L163" s="131"/>
      <c r="M163" s="349"/>
      <c r="N163" s="285"/>
      <c r="O163" s="285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</row>
    <row r="164" spans="2:25" x14ac:dyDescent="0.35">
      <c r="B164" s="11"/>
      <c r="C164" s="11"/>
      <c r="D164" s="8"/>
      <c r="E164" s="8">
        <v>4226</v>
      </c>
      <c r="F164" s="8" t="s">
        <v>229</v>
      </c>
      <c r="G164" s="350"/>
      <c r="H164" s="337">
        <f t="shared" si="108"/>
        <v>0</v>
      </c>
      <c r="I164" s="303">
        <f>'Posebni dio'!W72</f>
        <v>0</v>
      </c>
      <c r="J164" s="303">
        <f>'Posebni dio'!X72</f>
        <v>0</v>
      </c>
      <c r="K164" s="131"/>
      <c r="L164" s="131"/>
      <c r="M164" s="349"/>
      <c r="N164" s="285"/>
      <c r="O164" s="285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</row>
    <row r="165" spans="2:25" x14ac:dyDescent="0.35">
      <c r="B165" s="11"/>
      <c r="C165" s="11"/>
      <c r="D165" s="8"/>
      <c r="E165" s="8">
        <v>4227</v>
      </c>
      <c r="F165" s="8" t="s">
        <v>210</v>
      </c>
      <c r="G165" s="118"/>
      <c r="H165" s="88">
        <f t="shared" si="108"/>
        <v>0</v>
      </c>
      <c r="I165" s="92">
        <f>'Posebni dio'!W73</f>
        <v>0</v>
      </c>
      <c r="J165" s="92">
        <f>'Posebni dio'!X73</f>
        <v>0</v>
      </c>
      <c r="K165" s="115"/>
      <c r="L165" s="115"/>
      <c r="M165" s="130"/>
      <c r="N165" s="91"/>
      <c r="O165" s="91"/>
    </row>
    <row r="166" spans="2:25" x14ac:dyDescent="0.35">
      <c r="B166" s="11"/>
      <c r="C166" s="11"/>
      <c r="D166" s="16">
        <v>423</v>
      </c>
      <c r="E166" s="16"/>
      <c r="F166" s="16" t="s">
        <v>211</v>
      </c>
      <c r="G166" s="90">
        <f>G167</f>
        <v>0</v>
      </c>
      <c r="H166" s="90">
        <f t="shared" ref="H166" si="109">H167</f>
        <v>13272</v>
      </c>
      <c r="I166" s="90">
        <f>I167</f>
        <v>13272</v>
      </c>
      <c r="J166" s="90">
        <f>J167</f>
        <v>0</v>
      </c>
      <c r="K166" s="115" t="e">
        <f t="shared" ref="K166:L171" si="110">J166/G166*100</f>
        <v>#DIV/0!</v>
      </c>
      <c r="L166" s="115" t="e">
        <f t="shared" si="110"/>
        <v>#DIV/0!</v>
      </c>
      <c r="M166" s="130"/>
      <c r="N166" s="91"/>
      <c r="O166" s="91"/>
    </row>
    <row r="167" spans="2:25" x14ac:dyDescent="0.35">
      <c r="B167" s="11"/>
      <c r="C167" s="11"/>
      <c r="D167" s="8"/>
      <c r="E167" s="8">
        <v>4231</v>
      </c>
      <c r="F167" s="8" t="s">
        <v>212</v>
      </c>
      <c r="G167" s="86">
        <f>'izvršenje 2022'!J56</f>
        <v>0</v>
      </c>
      <c r="H167" s="88">
        <f t="shared" si="108"/>
        <v>13272</v>
      </c>
      <c r="I167" s="92">
        <f>'Posebni dio'!W77</f>
        <v>13272</v>
      </c>
      <c r="J167" s="92">
        <f>'Posebni dio'!X77</f>
        <v>0</v>
      </c>
      <c r="K167" s="115"/>
      <c r="L167" s="115"/>
      <c r="M167" s="130"/>
      <c r="N167" s="91"/>
      <c r="O167" s="91"/>
    </row>
    <row r="168" spans="2:25" x14ac:dyDescent="0.35">
      <c r="B168" s="11"/>
      <c r="C168" s="11"/>
      <c r="D168" s="16">
        <v>425</v>
      </c>
      <c r="E168" s="16"/>
      <c r="F168" s="16" t="s">
        <v>260</v>
      </c>
      <c r="G168" s="119">
        <f>G169</f>
        <v>0</v>
      </c>
      <c r="H168" s="90">
        <f t="shared" ref="H168:I168" si="111">H169</f>
        <v>0</v>
      </c>
      <c r="I168" s="90">
        <f t="shared" si="111"/>
        <v>0</v>
      </c>
      <c r="J168" s="90">
        <f>J169</f>
        <v>0</v>
      </c>
      <c r="K168" s="115" t="e">
        <f t="shared" ref="K168" si="112">J168/G168*100</f>
        <v>#DIV/0!</v>
      </c>
      <c r="L168" s="115" t="e">
        <f t="shared" ref="L168" si="113">K168/H168*100</f>
        <v>#DIV/0!</v>
      </c>
      <c r="M168" s="130"/>
      <c r="N168" s="91"/>
      <c r="O168" s="91"/>
    </row>
    <row r="169" spans="2:25" x14ac:dyDescent="0.35">
      <c r="B169" s="11"/>
      <c r="C169" s="11"/>
      <c r="D169" s="8"/>
      <c r="E169" s="8">
        <v>4252</v>
      </c>
      <c r="F169" s="8" t="s">
        <v>231</v>
      </c>
      <c r="G169" s="118"/>
      <c r="H169" s="88">
        <f t="shared" si="108"/>
        <v>0</v>
      </c>
      <c r="I169" s="92">
        <f>'Posebni dio'!W75</f>
        <v>0</v>
      </c>
      <c r="J169" s="92">
        <f>'Posebni dio'!X75</f>
        <v>0</v>
      </c>
      <c r="K169" s="115"/>
      <c r="L169" s="115"/>
      <c r="M169" s="130"/>
      <c r="N169" s="91"/>
      <c r="O169" s="91"/>
    </row>
    <row r="170" spans="2:25" x14ac:dyDescent="0.35">
      <c r="B170" s="11"/>
      <c r="C170" s="7">
        <v>45</v>
      </c>
      <c r="D170" s="8"/>
      <c r="E170" s="8"/>
      <c r="F170" s="16" t="s">
        <v>213</v>
      </c>
      <c r="G170" s="90">
        <f>G171+G173+G175</f>
        <v>0</v>
      </c>
      <c r="H170" s="90">
        <f t="shared" ref="H170:I170" si="114">H171+H173+H175</f>
        <v>18089</v>
      </c>
      <c r="I170" s="90">
        <f t="shared" si="114"/>
        <v>18089</v>
      </c>
      <c r="J170" s="90">
        <f>J171+J173+J175</f>
        <v>3238.02</v>
      </c>
      <c r="K170" s="115" t="e">
        <f t="shared" ref="K170:K171" si="115">J170/G170*100</f>
        <v>#DIV/0!</v>
      </c>
      <c r="L170" s="115" t="e">
        <f t="shared" si="110"/>
        <v>#DIV/0!</v>
      </c>
      <c r="M170" s="130"/>
      <c r="N170" s="91"/>
      <c r="O170" s="91"/>
    </row>
    <row r="171" spans="2:25" x14ac:dyDescent="0.35">
      <c r="B171" s="11"/>
      <c r="C171" s="11"/>
      <c r="D171" s="16">
        <v>451</v>
      </c>
      <c r="E171" s="16"/>
      <c r="F171" s="16" t="s">
        <v>214</v>
      </c>
      <c r="G171" s="90">
        <f>G172</f>
        <v>0</v>
      </c>
      <c r="H171" s="90">
        <f t="shared" ref="H171:I171" si="116">H172</f>
        <v>18089</v>
      </c>
      <c r="I171" s="90">
        <f t="shared" si="116"/>
        <v>18089</v>
      </c>
      <c r="J171" s="90">
        <f>J172</f>
        <v>3238.02</v>
      </c>
      <c r="K171" s="115" t="e">
        <f t="shared" si="115"/>
        <v>#DIV/0!</v>
      </c>
      <c r="L171" s="115" t="e">
        <f t="shared" si="110"/>
        <v>#DIV/0!</v>
      </c>
      <c r="M171" s="130"/>
      <c r="N171" s="91"/>
      <c r="O171" s="91"/>
    </row>
    <row r="172" spans="2:25" x14ac:dyDescent="0.35">
      <c r="B172" s="11"/>
      <c r="C172" s="11"/>
      <c r="D172" s="8"/>
      <c r="E172" s="8">
        <v>4511</v>
      </c>
      <c r="F172" s="8" t="s">
        <v>214</v>
      </c>
      <c r="G172" s="86">
        <f>'izvršenje 2022'!J58</f>
        <v>0</v>
      </c>
      <c r="H172" s="88">
        <f t="shared" ref="H172" si="117">I172</f>
        <v>18089</v>
      </c>
      <c r="I172" s="92">
        <f>'Posebni dio'!W80</f>
        <v>18089</v>
      </c>
      <c r="J172" s="92">
        <f>'Posebni dio'!X80</f>
        <v>3238.02</v>
      </c>
      <c r="K172" s="115"/>
      <c r="L172" s="115"/>
      <c r="M172" s="130"/>
      <c r="N172" s="91"/>
      <c r="O172" s="91"/>
    </row>
    <row r="173" spans="2:25" x14ac:dyDescent="0.35">
      <c r="B173" s="11"/>
      <c r="C173" s="11"/>
      <c r="D173" s="16">
        <v>452</v>
      </c>
      <c r="E173" s="16"/>
      <c r="F173" s="16" t="s">
        <v>232</v>
      </c>
      <c r="G173" s="119">
        <f>G174</f>
        <v>0</v>
      </c>
      <c r="H173" s="90">
        <f t="shared" ref="H173:I173" si="118">H174</f>
        <v>0</v>
      </c>
      <c r="I173" s="90">
        <f t="shared" si="118"/>
        <v>0</v>
      </c>
      <c r="J173" s="90">
        <f>J174</f>
        <v>0</v>
      </c>
      <c r="K173" s="115" t="e">
        <f t="shared" ref="K173" si="119">J173/G173*100</f>
        <v>#DIV/0!</v>
      </c>
      <c r="L173" s="115" t="e">
        <f t="shared" ref="L173" si="120">K173/H173*100</f>
        <v>#DIV/0!</v>
      </c>
      <c r="M173" s="130"/>
      <c r="N173" s="91"/>
      <c r="O173" s="91"/>
    </row>
    <row r="174" spans="2:25" x14ac:dyDescent="0.35">
      <c r="B174" s="11"/>
      <c r="C174" s="11"/>
      <c r="D174" s="8"/>
      <c r="E174" s="8">
        <v>4521</v>
      </c>
      <c r="F174" s="8" t="s">
        <v>232</v>
      </c>
      <c r="G174" s="118"/>
      <c r="H174" s="88">
        <f t="shared" ref="H174" si="121">I174</f>
        <v>0</v>
      </c>
      <c r="I174" s="92">
        <f>'Posebni dio'!W82</f>
        <v>0</v>
      </c>
      <c r="J174" s="92">
        <f>'Posebni dio'!X82</f>
        <v>0</v>
      </c>
      <c r="K174" s="115"/>
      <c r="L174" s="115"/>
      <c r="M174" s="130"/>
      <c r="N174" s="91"/>
      <c r="O174" s="91"/>
    </row>
    <row r="175" spans="2:25" x14ac:dyDescent="0.35">
      <c r="B175" s="11"/>
      <c r="C175" s="11"/>
      <c r="D175" s="16">
        <v>454</v>
      </c>
      <c r="E175" s="16"/>
      <c r="F175" s="16" t="s">
        <v>232</v>
      </c>
      <c r="G175" s="119">
        <f>G176</f>
        <v>0</v>
      </c>
      <c r="H175" s="90">
        <f t="shared" ref="H175:I175" si="122">H176</f>
        <v>0</v>
      </c>
      <c r="I175" s="90">
        <f t="shared" si="122"/>
        <v>0</v>
      </c>
      <c r="J175" s="90">
        <f>J176</f>
        <v>0</v>
      </c>
      <c r="K175" s="115" t="e">
        <f t="shared" ref="K175" si="123">J175/G175*100</f>
        <v>#DIV/0!</v>
      </c>
      <c r="L175" s="115" t="e">
        <f t="shared" ref="L175" si="124">K175/H175*100</f>
        <v>#DIV/0!</v>
      </c>
      <c r="M175" s="130"/>
      <c r="N175" s="91"/>
      <c r="O175" s="91"/>
    </row>
    <row r="176" spans="2:25" x14ac:dyDescent="0.35">
      <c r="B176" s="11"/>
      <c r="C176" s="11"/>
      <c r="D176" s="8"/>
      <c r="E176" s="8">
        <v>4541</v>
      </c>
      <c r="F176" s="8" t="s">
        <v>235</v>
      </c>
      <c r="G176" s="118"/>
      <c r="H176" s="88">
        <f t="shared" ref="H176" si="125">I176</f>
        <v>0</v>
      </c>
      <c r="I176" s="92">
        <f>'Posebni dio'!W84</f>
        <v>0</v>
      </c>
      <c r="J176" s="92">
        <f>'Posebni dio'!X84</f>
        <v>0</v>
      </c>
      <c r="K176" s="29"/>
      <c r="L176" s="29"/>
      <c r="M176" s="76"/>
      <c r="N176" s="91"/>
      <c r="O176" s="91"/>
    </row>
  </sheetData>
  <sheetProtection selectLockedCells="1"/>
  <protectedRanges>
    <protectedRange algorithmName="SHA-512" hashValue="R8frfBQ/MhInQYm+jLEgMwgPwCkrGPIUaxyIFLRSCn/+fIsUU6bmJDax/r7gTh2PEAEvgODYwg0rRRjqSM/oww==" saltValue="tbZzHO5lCNHCDH5y3XGZag==" spinCount="100000" sqref="F14" name="Range1_4"/>
    <protectedRange algorithmName="SHA-512" hashValue="R8frfBQ/MhInQYm+jLEgMwgPwCkrGPIUaxyIFLRSCn/+fIsUU6bmJDax/r7gTh2PEAEvgODYwg0rRRjqSM/oww==" saltValue="tbZzHO5lCNHCDH5y3XGZag==" spinCount="100000" sqref="F56" name="Range1_6"/>
  </protectedRanges>
  <mergeCells count="7">
    <mergeCell ref="B99:F99"/>
    <mergeCell ref="B100:F10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74" fitToHeight="0" orientation="landscape" r:id="rId1"/>
  <rowBreaks count="1" manualBreakCount="1">
    <brk id="4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Y164"/>
  <sheetViews>
    <sheetView zoomScaleNormal="100" workbookViewId="0">
      <selection activeCell="H11" sqref="H11"/>
    </sheetView>
  </sheetViews>
  <sheetFormatPr defaultRowHeight="14.5" x14ac:dyDescent="0.35"/>
  <cols>
    <col min="1" max="1" width="10.453125" customWidth="1"/>
    <col min="2" max="2" width="51.7265625" customWidth="1"/>
    <col min="3" max="7" width="12.7265625" customWidth="1"/>
    <col min="8" max="8" width="12.54296875" customWidth="1"/>
    <col min="9" max="9" width="13.1796875" customWidth="1"/>
    <col min="10" max="10" width="11" customWidth="1"/>
    <col min="11" max="11" width="10" bestFit="1" customWidth="1"/>
    <col min="12" max="12" width="12.54296875" bestFit="1" customWidth="1"/>
    <col min="13" max="13" width="11.54296875" bestFit="1" customWidth="1"/>
  </cols>
  <sheetData>
    <row r="1" spans="1:25" ht="18" customHeight="1" x14ac:dyDescent="0.35">
      <c r="B1" s="125" t="s">
        <v>266</v>
      </c>
      <c r="C1" s="126">
        <v>11</v>
      </c>
      <c r="D1" s="126">
        <v>31</v>
      </c>
      <c r="E1" s="126">
        <v>43</v>
      </c>
      <c r="F1" s="126">
        <v>52</v>
      </c>
      <c r="G1" s="126">
        <v>41</v>
      </c>
      <c r="H1" s="104"/>
      <c r="I1" s="104">
        <v>7.5345000000000004</v>
      </c>
      <c r="J1" t="s">
        <v>263</v>
      </c>
    </row>
    <row r="2" spans="1:25" ht="18" customHeight="1" x14ac:dyDescent="0.35">
      <c r="B2" s="142" t="s">
        <v>271</v>
      </c>
      <c r="C2" s="143">
        <f>C4/$I$1</f>
        <v>3776636.4947906295</v>
      </c>
      <c r="D2" s="143">
        <f t="shared" ref="D2:G2" si="0">D4/$I$1</f>
        <v>49377.845908819429</v>
      </c>
      <c r="E2" s="143">
        <f t="shared" si="0"/>
        <v>607.26657376070068</v>
      </c>
      <c r="F2" s="143">
        <f t="shared" si="0"/>
        <v>0</v>
      </c>
      <c r="G2" s="143">
        <f t="shared" si="0"/>
        <v>0</v>
      </c>
      <c r="H2" s="144"/>
      <c r="I2" s="145">
        <f>SUM(C2:G2)</f>
        <v>3826621.6072732094</v>
      </c>
      <c r="J2" s="133"/>
    </row>
    <row r="3" spans="1:25" x14ac:dyDescent="0.35">
      <c r="A3" s="95">
        <v>10915</v>
      </c>
      <c r="B3" s="141" t="s">
        <v>261</v>
      </c>
      <c r="C3" s="103" t="s">
        <v>267</v>
      </c>
      <c r="D3" s="103" t="s">
        <v>267</v>
      </c>
      <c r="E3" s="103" t="s">
        <v>267</v>
      </c>
      <c r="F3" s="103" t="s">
        <v>267</v>
      </c>
      <c r="G3" s="103" t="s">
        <v>267</v>
      </c>
      <c r="H3" s="114" t="s">
        <v>242</v>
      </c>
      <c r="I3" s="114" t="s">
        <v>262</v>
      </c>
    </row>
    <row r="4" spans="1:25" ht="22.15" customHeight="1" x14ac:dyDescent="0.35">
      <c r="A4" s="132" t="s">
        <v>272</v>
      </c>
      <c r="B4" s="93" t="s">
        <v>217</v>
      </c>
      <c r="C4" s="101">
        <f>C5+C59</f>
        <v>28455067.669999998</v>
      </c>
      <c r="D4" s="101">
        <f t="shared" ref="D4:I4" si="1">D5+D59</f>
        <v>372037.38</v>
      </c>
      <c r="E4" s="101">
        <f t="shared" si="1"/>
        <v>4575.45</v>
      </c>
      <c r="F4" s="101">
        <f t="shared" si="1"/>
        <v>0</v>
      </c>
      <c r="G4" s="101">
        <f t="shared" si="1"/>
        <v>0</v>
      </c>
      <c r="H4" s="101">
        <f t="shared" si="1"/>
        <v>28831680.499999996</v>
      </c>
      <c r="I4" s="139">
        <f t="shared" si="1"/>
        <v>3826621.6072732094</v>
      </c>
      <c r="J4" s="121">
        <f>J5+J59</f>
        <v>3826621.61</v>
      </c>
      <c r="K4" s="117"/>
      <c r="L4" s="91"/>
      <c r="M4" s="91"/>
    </row>
    <row r="5" spans="1:25" x14ac:dyDescent="0.35">
      <c r="A5" s="99">
        <v>11</v>
      </c>
      <c r="B5" s="100" t="s">
        <v>218</v>
      </c>
      <c r="C5" s="101">
        <f>C6+C10+C12+C15+C19+C26+C36+C38+C45+C47+C49+C55+C57</f>
        <v>28455067.669999998</v>
      </c>
      <c r="D5" s="101">
        <f>D6+D10+D12+D15+D19+D26+D36+D38+D45+D47+D49+D55+D57</f>
        <v>372037.38</v>
      </c>
      <c r="E5" s="101">
        <f t="shared" ref="E5:J5" si="2">E6+E10+E12+E15+E19+E26+E36+E38+E45+E47+E49+E55+E57</f>
        <v>4575.45</v>
      </c>
      <c r="F5" s="101">
        <f t="shared" si="2"/>
        <v>0</v>
      </c>
      <c r="G5" s="101">
        <f t="shared" si="2"/>
        <v>0</v>
      </c>
      <c r="H5" s="101">
        <f t="shared" si="2"/>
        <v>28831680.499999996</v>
      </c>
      <c r="I5" s="139">
        <f t="shared" si="2"/>
        <v>3826621.6072732094</v>
      </c>
      <c r="J5" s="121">
        <f t="shared" si="2"/>
        <v>3826621.61</v>
      </c>
    </row>
    <row r="6" spans="1:25" x14ac:dyDescent="0.35">
      <c r="A6" s="99">
        <v>311</v>
      </c>
      <c r="B6" s="100" t="s">
        <v>39</v>
      </c>
      <c r="C6" s="101">
        <f t="shared" ref="C6:H6" si="3">SUM(C7:C9)</f>
        <v>16128544.59</v>
      </c>
      <c r="D6" s="105">
        <f t="shared" si="3"/>
        <v>0</v>
      </c>
      <c r="E6" s="105">
        <f t="shared" si="3"/>
        <v>0</v>
      </c>
      <c r="F6" s="105">
        <f t="shared" si="3"/>
        <v>0</v>
      </c>
      <c r="G6" s="105">
        <f t="shared" si="3"/>
        <v>0</v>
      </c>
      <c r="H6" s="101">
        <f t="shared" si="3"/>
        <v>16128544.59</v>
      </c>
      <c r="I6" s="139">
        <f>SUM(I7:I9)</f>
        <v>2140625.7336253235</v>
      </c>
      <c r="J6" s="121">
        <f>SUM(J7:J9)</f>
        <v>2140625.73</v>
      </c>
      <c r="L6" s="91"/>
    </row>
    <row r="7" spans="1:25" x14ac:dyDescent="0.35">
      <c r="A7" s="96">
        <v>3111</v>
      </c>
      <c r="B7" s="94" t="s">
        <v>40</v>
      </c>
      <c r="C7" s="166">
        <v>15622690.529999999</v>
      </c>
      <c r="D7" s="106"/>
      <c r="E7" s="106"/>
      <c r="F7" s="106"/>
      <c r="G7" s="106"/>
      <c r="H7" s="97">
        <f>SUM(C7:G7)</f>
        <v>15622690.529999999</v>
      </c>
      <c r="I7" s="116">
        <f>H7/$I$1</f>
        <v>2073487.3621341826</v>
      </c>
      <c r="J7" s="166">
        <v>2073487.3600000001</v>
      </c>
      <c r="L7" s="91"/>
    </row>
    <row r="8" spans="1:25" x14ac:dyDescent="0.35">
      <c r="A8" s="96">
        <v>3113</v>
      </c>
      <c r="B8" s="94" t="s">
        <v>162</v>
      </c>
      <c r="C8" s="166">
        <v>499039.98</v>
      </c>
      <c r="D8" s="106"/>
      <c r="E8" s="106"/>
      <c r="F8" s="106"/>
      <c r="G8" s="106"/>
      <c r="H8" s="97">
        <f>SUM(C8:F8)</f>
        <v>499039.98</v>
      </c>
      <c r="I8" s="116">
        <f t="shared" ref="I8:I58" si="4">H8/$I$1</f>
        <v>66233.987656778816</v>
      </c>
      <c r="J8" s="166">
        <v>66233.990000000005</v>
      </c>
      <c r="L8" s="91"/>
    </row>
    <row r="9" spans="1:25" x14ac:dyDescent="0.35">
      <c r="A9" s="96">
        <v>3114</v>
      </c>
      <c r="B9" s="94" t="s">
        <v>219</v>
      </c>
      <c r="C9" s="166">
        <v>6814.08</v>
      </c>
      <c r="D9" s="106"/>
      <c r="E9" s="106"/>
      <c r="F9" s="106"/>
      <c r="G9" s="106"/>
      <c r="H9" s="97">
        <f>SUM(C9:G9)</f>
        <v>6814.08</v>
      </c>
      <c r="I9" s="116">
        <f t="shared" si="4"/>
        <v>904.38383436193499</v>
      </c>
      <c r="J9" s="166">
        <v>904.38</v>
      </c>
      <c r="L9" s="91"/>
    </row>
    <row r="10" spans="1:25" x14ac:dyDescent="0.35">
      <c r="A10" s="99">
        <v>312</v>
      </c>
      <c r="B10" s="100" t="s">
        <v>163</v>
      </c>
      <c r="C10" s="101">
        <f t="shared" ref="C10:J10" si="5">C11</f>
        <v>778242.33</v>
      </c>
      <c r="D10" s="105">
        <f t="shared" si="5"/>
        <v>0</v>
      </c>
      <c r="E10" s="105">
        <f t="shared" si="5"/>
        <v>0</v>
      </c>
      <c r="F10" s="105">
        <f t="shared" si="5"/>
        <v>0</v>
      </c>
      <c r="G10" s="105">
        <f t="shared" si="5"/>
        <v>0</v>
      </c>
      <c r="H10" s="101">
        <f t="shared" si="5"/>
        <v>778242.33</v>
      </c>
      <c r="I10" s="139">
        <f t="shared" si="5"/>
        <v>103290.50766474218</v>
      </c>
      <c r="J10" s="121">
        <f t="shared" si="5"/>
        <v>103290.51</v>
      </c>
      <c r="L10" s="91"/>
    </row>
    <row r="11" spans="1:25" x14ac:dyDescent="0.35">
      <c r="A11" s="96">
        <v>3121</v>
      </c>
      <c r="B11" s="94" t="s">
        <v>163</v>
      </c>
      <c r="C11" s="166">
        <v>778242.33</v>
      </c>
      <c r="D11" s="106"/>
      <c r="E11" s="106"/>
      <c r="F11" s="106"/>
      <c r="G11" s="106"/>
      <c r="H11" s="97">
        <f>SUM(C11:G11)</f>
        <v>778242.33</v>
      </c>
      <c r="I11" s="116">
        <f t="shared" si="4"/>
        <v>103290.50766474218</v>
      </c>
      <c r="J11" s="166">
        <v>103290.51</v>
      </c>
      <c r="L11" s="91"/>
    </row>
    <row r="12" spans="1:25" x14ac:dyDescent="0.35">
      <c r="A12" s="99">
        <v>313</v>
      </c>
      <c r="B12" s="100" t="s">
        <v>164</v>
      </c>
      <c r="C12" s="101">
        <f t="shared" ref="C12:J12" si="6">C13+C14</f>
        <v>4226139.76</v>
      </c>
      <c r="D12" s="105">
        <f t="shared" si="6"/>
        <v>0</v>
      </c>
      <c r="E12" s="105">
        <f t="shared" si="6"/>
        <v>0</v>
      </c>
      <c r="F12" s="105">
        <f t="shared" si="6"/>
        <v>0</v>
      </c>
      <c r="G12" s="105">
        <f t="shared" si="6"/>
        <v>0</v>
      </c>
      <c r="H12" s="101">
        <f t="shared" si="6"/>
        <v>4226139.76</v>
      </c>
      <c r="I12" s="139">
        <f t="shared" si="6"/>
        <v>560905.1376999137</v>
      </c>
      <c r="J12" s="121">
        <f t="shared" si="6"/>
        <v>560905.14</v>
      </c>
      <c r="L12" s="91"/>
    </row>
    <row r="13" spans="1:25" x14ac:dyDescent="0.35">
      <c r="A13" s="96">
        <v>3131</v>
      </c>
      <c r="B13" s="94" t="s">
        <v>165</v>
      </c>
      <c r="C13" s="166">
        <v>1773131.39</v>
      </c>
      <c r="D13" s="106"/>
      <c r="E13" s="106"/>
      <c r="F13" s="106"/>
      <c r="G13" s="106"/>
      <c r="H13" s="97">
        <f>SUM(C13:G13)</f>
        <v>1773131.39</v>
      </c>
      <c r="I13" s="116">
        <f t="shared" si="4"/>
        <v>235334.97776892956</v>
      </c>
      <c r="J13" s="166">
        <v>235334.98</v>
      </c>
      <c r="L13" s="91"/>
    </row>
    <row r="14" spans="1:25" x14ac:dyDescent="0.35">
      <c r="A14" s="96">
        <v>3132</v>
      </c>
      <c r="B14" s="94" t="s">
        <v>166</v>
      </c>
      <c r="C14" s="166">
        <v>2453008.37</v>
      </c>
      <c r="D14" s="106"/>
      <c r="E14" s="106"/>
      <c r="F14" s="106"/>
      <c r="G14" s="106"/>
      <c r="H14" s="97">
        <f>SUM(C14:G14)</f>
        <v>2453008.37</v>
      </c>
      <c r="I14" s="116">
        <f t="shared" si="4"/>
        <v>325570.15993098414</v>
      </c>
      <c r="J14" s="166">
        <v>325570.15999999997</v>
      </c>
      <c r="L14" s="91"/>
    </row>
    <row r="15" spans="1:25" x14ac:dyDescent="0.35">
      <c r="A15" s="99">
        <v>321</v>
      </c>
      <c r="B15" s="100" t="s">
        <v>41</v>
      </c>
      <c r="C15" s="101">
        <f t="shared" ref="C15:J15" si="7">SUM(C16:C18)</f>
        <v>864076.25</v>
      </c>
      <c r="D15" s="101">
        <f t="shared" si="7"/>
        <v>84</v>
      </c>
      <c r="E15" s="105">
        <f t="shared" si="7"/>
        <v>0</v>
      </c>
      <c r="F15" s="108">
        <f t="shared" si="7"/>
        <v>0</v>
      </c>
      <c r="G15" s="108">
        <f t="shared" si="7"/>
        <v>0</v>
      </c>
      <c r="H15" s="101">
        <f t="shared" si="7"/>
        <v>864160.25</v>
      </c>
      <c r="I15" s="139">
        <f t="shared" si="7"/>
        <v>114693.77530028534</v>
      </c>
      <c r="J15" s="121">
        <f t="shared" si="7"/>
        <v>114693.77</v>
      </c>
      <c r="K15" s="284"/>
      <c r="L15" s="285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</row>
    <row r="16" spans="1:25" x14ac:dyDescent="0.35">
      <c r="A16" s="96">
        <v>3211</v>
      </c>
      <c r="B16" s="304" t="s">
        <v>42</v>
      </c>
      <c r="C16" s="305">
        <v>12000</v>
      </c>
      <c r="D16" s="305">
        <v>84</v>
      </c>
      <c r="E16" s="306"/>
      <c r="F16" s="307"/>
      <c r="G16" s="307"/>
      <c r="H16" s="308">
        <f>SUM(C16:G16)</f>
        <v>12084</v>
      </c>
      <c r="I16" s="309">
        <f t="shared" si="4"/>
        <v>1603.822416882341</v>
      </c>
      <c r="J16" s="305">
        <v>1603.82</v>
      </c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</row>
    <row r="17" spans="1:25" x14ac:dyDescent="0.35">
      <c r="A17" s="96">
        <v>3212</v>
      </c>
      <c r="B17" s="304" t="s">
        <v>167</v>
      </c>
      <c r="C17" s="305">
        <v>852076.25</v>
      </c>
      <c r="D17" s="307"/>
      <c r="E17" s="307"/>
      <c r="F17" s="307"/>
      <c r="G17" s="307"/>
      <c r="H17" s="308">
        <f>SUM(C17:G17)</f>
        <v>852076.25</v>
      </c>
      <c r="I17" s="309">
        <f t="shared" si="4"/>
        <v>113089.95288340301</v>
      </c>
      <c r="J17" s="305">
        <v>113089.95</v>
      </c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</row>
    <row r="18" spans="1:25" x14ac:dyDescent="0.35">
      <c r="A18" s="96">
        <v>3213</v>
      </c>
      <c r="B18" s="304" t="s">
        <v>168</v>
      </c>
      <c r="C18" s="305"/>
      <c r="D18" s="305"/>
      <c r="E18" s="306"/>
      <c r="F18" s="307"/>
      <c r="G18" s="307"/>
      <c r="H18" s="308">
        <f>SUM(C18:G18)</f>
        <v>0</v>
      </c>
      <c r="I18" s="309">
        <f t="shared" si="4"/>
        <v>0</v>
      </c>
      <c r="J18" s="305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</row>
    <row r="19" spans="1:25" x14ac:dyDescent="0.35">
      <c r="A19" s="99">
        <v>322</v>
      </c>
      <c r="B19" s="100" t="s">
        <v>170</v>
      </c>
      <c r="C19" s="101">
        <f t="shared" ref="C19:J19" si="8">SUM(C20:C25)</f>
        <v>4859091.9300000006</v>
      </c>
      <c r="D19" s="101">
        <f t="shared" si="8"/>
        <v>109257.51000000001</v>
      </c>
      <c r="E19" s="101">
        <f t="shared" si="8"/>
        <v>0</v>
      </c>
      <c r="F19" s="101">
        <f t="shared" si="8"/>
        <v>0</v>
      </c>
      <c r="G19" s="101">
        <f t="shared" si="8"/>
        <v>0</v>
      </c>
      <c r="H19" s="101">
        <f>SUM(H20:H25)</f>
        <v>4968349.4399999995</v>
      </c>
      <c r="I19" s="139">
        <f t="shared" si="8"/>
        <v>659413.29086203454</v>
      </c>
      <c r="J19" s="121">
        <f t="shared" si="8"/>
        <v>659413.29</v>
      </c>
      <c r="K19" s="284"/>
      <c r="L19" s="284"/>
      <c r="M19" s="284"/>
      <c r="N19" s="310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</row>
    <row r="20" spans="1:25" x14ac:dyDescent="0.35">
      <c r="A20" s="96">
        <v>3221</v>
      </c>
      <c r="B20" s="304" t="s">
        <v>171</v>
      </c>
      <c r="C20" s="305">
        <v>279848.69</v>
      </c>
      <c r="D20" s="305">
        <v>2729.95</v>
      </c>
      <c r="E20" s="307"/>
      <c r="F20" s="307"/>
      <c r="G20" s="307"/>
      <c r="H20" s="308">
        <f>SUM(C20:G20)</f>
        <v>282578.64</v>
      </c>
      <c r="I20" s="309">
        <f t="shared" si="4"/>
        <v>37504.630698785586</v>
      </c>
      <c r="J20" s="305">
        <v>37504.629999999997</v>
      </c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</row>
    <row r="21" spans="1:25" x14ac:dyDescent="0.35">
      <c r="A21" s="96">
        <v>3222</v>
      </c>
      <c r="B21" s="304" t="s">
        <v>172</v>
      </c>
      <c r="C21" s="305">
        <v>1939430.23</v>
      </c>
      <c r="D21" s="305">
        <v>45461.77</v>
      </c>
      <c r="E21" s="305"/>
      <c r="F21" s="305"/>
      <c r="G21" s="305"/>
      <c r="H21" s="308">
        <f t="shared" ref="H21:H24" si="9">SUM(C21:G21)</f>
        <v>1984892</v>
      </c>
      <c r="I21" s="309">
        <f t="shared" si="4"/>
        <v>263440.44063972391</v>
      </c>
      <c r="J21" s="305">
        <v>263440.44</v>
      </c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</row>
    <row r="22" spans="1:25" x14ac:dyDescent="0.35">
      <c r="A22" s="96">
        <v>3223</v>
      </c>
      <c r="B22" s="304" t="s">
        <v>173</v>
      </c>
      <c r="C22" s="305">
        <v>2500531.65</v>
      </c>
      <c r="D22" s="305">
        <v>7125.09</v>
      </c>
      <c r="E22" s="305"/>
      <c r="F22" s="305"/>
      <c r="G22" s="305"/>
      <c r="H22" s="308">
        <f t="shared" si="9"/>
        <v>2507656.7399999998</v>
      </c>
      <c r="I22" s="309">
        <f t="shared" si="4"/>
        <v>332823.24507266568</v>
      </c>
      <c r="J22" s="305">
        <v>332823.25</v>
      </c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</row>
    <row r="23" spans="1:25" x14ac:dyDescent="0.35">
      <c r="A23" s="96">
        <v>3224</v>
      </c>
      <c r="B23" s="304" t="s">
        <v>174</v>
      </c>
      <c r="C23" s="305">
        <v>80265</v>
      </c>
      <c r="D23" s="305">
        <v>48639.76</v>
      </c>
      <c r="E23" s="305"/>
      <c r="F23" s="305"/>
      <c r="G23" s="305"/>
      <c r="H23" s="308">
        <f t="shared" si="9"/>
        <v>128904.76000000001</v>
      </c>
      <c r="I23" s="309">
        <f t="shared" si="4"/>
        <v>17108.601765213352</v>
      </c>
      <c r="J23" s="305">
        <v>17108.599999999999</v>
      </c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</row>
    <row r="24" spans="1:25" x14ac:dyDescent="0.35">
      <c r="A24" s="96">
        <v>3225</v>
      </c>
      <c r="B24" s="304" t="s">
        <v>175</v>
      </c>
      <c r="C24" s="305">
        <v>36853.32</v>
      </c>
      <c r="D24" s="305">
        <v>5300.94</v>
      </c>
      <c r="E24" s="307"/>
      <c r="F24" s="307"/>
      <c r="G24" s="307"/>
      <c r="H24" s="308">
        <f t="shared" si="9"/>
        <v>42154.26</v>
      </c>
      <c r="I24" s="309">
        <f t="shared" si="4"/>
        <v>5594.8317738403348</v>
      </c>
      <c r="J24" s="305">
        <v>5594.83</v>
      </c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</row>
    <row r="25" spans="1:25" x14ac:dyDescent="0.35">
      <c r="A25" s="96">
        <v>3227</v>
      </c>
      <c r="B25" s="304" t="s">
        <v>176</v>
      </c>
      <c r="C25" s="305">
        <v>22163.040000000001</v>
      </c>
      <c r="D25" s="305"/>
      <c r="E25" s="307"/>
      <c r="F25" s="307"/>
      <c r="G25" s="307"/>
      <c r="H25" s="308">
        <f>SUM(C25:G25)</f>
        <v>22163.040000000001</v>
      </c>
      <c r="I25" s="309">
        <f t="shared" si="4"/>
        <v>2941.5409118056937</v>
      </c>
      <c r="J25" s="305">
        <v>2941.54</v>
      </c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</row>
    <row r="26" spans="1:25" x14ac:dyDescent="0.35">
      <c r="A26" s="99">
        <v>323</v>
      </c>
      <c r="B26" s="100" t="s">
        <v>177</v>
      </c>
      <c r="C26" s="101">
        <f t="shared" ref="C26:G26" si="10">SUM(C27:C35)</f>
        <v>1262117.6299999999</v>
      </c>
      <c r="D26" s="101">
        <f t="shared" si="10"/>
        <v>23551.600000000002</v>
      </c>
      <c r="E26" s="101">
        <f t="shared" si="10"/>
        <v>4575.45</v>
      </c>
      <c r="F26" s="101">
        <f t="shared" si="10"/>
        <v>0</v>
      </c>
      <c r="G26" s="101">
        <f t="shared" si="10"/>
        <v>0</v>
      </c>
      <c r="H26" s="101">
        <f>SUM(H27:H35)</f>
        <v>1290244.6800000002</v>
      </c>
      <c r="I26" s="139">
        <f>SUM(I27:I35)</f>
        <v>171244.89747163051</v>
      </c>
      <c r="J26" s="121">
        <f>SUM(J27:J35)</f>
        <v>171244.9</v>
      </c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</row>
    <row r="27" spans="1:25" x14ac:dyDescent="0.35">
      <c r="A27" s="96">
        <v>3231</v>
      </c>
      <c r="B27" s="304" t="s">
        <v>178</v>
      </c>
      <c r="C27" s="305">
        <v>25974.959999999999</v>
      </c>
      <c r="D27" s="305">
        <v>290.60000000000002</v>
      </c>
      <c r="E27" s="307"/>
      <c r="F27" s="307"/>
      <c r="G27" s="307"/>
      <c r="H27" s="308">
        <f>SUM(C27:G27)</f>
        <v>26265.559999999998</v>
      </c>
      <c r="I27" s="309">
        <f t="shared" si="4"/>
        <v>3486.038887782865</v>
      </c>
      <c r="J27" s="305">
        <v>3486.04</v>
      </c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</row>
    <row r="28" spans="1:25" x14ac:dyDescent="0.35">
      <c r="A28" s="96">
        <v>3232</v>
      </c>
      <c r="B28" s="304" t="s">
        <v>179</v>
      </c>
      <c r="C28" s="305">
        <v>205816.89</v>
      </c>
      <c r="D28" s="305">
        <v>7820.19</v>
      </c>
      <c r="E28" s="307"/>
      <c r="F28" s="305"/>
      <c r="G28" s="307"/>
      <c r="H28" s="308">
        <f t="shared" ref="H28:H35" si="11">SUM(C28:G28)</f>
        <v>213637.08000000002</v>
      </c>
      <c r="I28" s="309">
        <f t="shared" si="4"/>
        <v>28354.513239100139</v>
      </c>
      <c r="J28" s="305">
        <v>28354.51</v>
      </c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</row>
    <row r="29" spans="1:25" x14ac:dyDescent="0.35">
      <c r="A29" s="96">
        <v>3233</v>
      </c>
      <c r="B29" s="304" t="s">
        <v>180</v>
      </c>
      <c r="C29" s="305">
        <v>36378</v>
      </c>
      <c r="D29" s="305"/>
      <c r="E29" s="307"/>
      <c r="F29" s="307"/>
      <c r="G29" s="307"/>
      <c r="H29" s="308">
        <f t="shared" si="11"/>
        <v>36378</v>
      </c>
      <c r="I29" s="309">
        <f t="shared" si="4"/>
        <v>4828.1903245072663</v>
      </c>
      <c r="J29" s="305">
        <v>4828.1899999999996</v>
      </c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</row>
    <row r="30" spans="1:25" x14ac:dyDescent="0.35">
      <c r="A30" s="96">
        <v>3234</v>
      </c>
      <c r="B30" s="304" t="s">
        <v>181</v>
      </c>
      <c r="C30" s="305">
        <v>850476.27</v>
      </c>
      <c r="D30" s="305"/>
      <c r="E30" s="307"/>
      <c r="F30" s="307"/>
      <c r="G30" s="307"/>
      <c r="H30" s="308">
        <f t="shared" si="11"/>
        <v>850476.27</v>
      </c>
      <c r="I30" s="309">
        <f t="shared" si="4"/>
        <v>112877.59904439577</v>
      </c>
      <c r="J30" s="305">
        <v>112877.6</v>
      </c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</row>
    <row r="31" spans="1:25" x14ac:dyDescent="0.35">
      <c r="A31" s="96">
        <v>3235</v>
      </c>
      <c r="B31" s="304" t="s">
        <v>182</v>
      </c>
      <c r="C31" s="305"/>
      <c r="D31" s="307"/>
      <c r="E31" s="307"/>
      <c r="F31" s="307"/>
      <c r="G31" s="307"/>
      <c r="H31" s="308">
        <f t="shared" si="11"/>
        <v>0</v>
      </c>
      <c r="I31" s="309">
        <f t="shared" si="4"/>
        <v>0</v>
      </c>
      <c r="J31" s="305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</row>
    <row r="32" spans="1:25" x14ac:dyDescent="0.35">
      <c r="A32" s="96">
        <v>3236</v>
      </c>
      <c r="B32" s="304" t="s">
        <v>183</v>
      </c>
      <c r="C32" s="305">
        <v>42820.66</v>
      </c>
      <c r="D32" s="305">
        <v>1128.4000000000001</v>
      </c>
      <c r="E32" s="307"/>
      <c r="F32" s="307"/>
      <c r="G32" s="307"/>
      <c r="H32" s="308">
        <f t="shared" si="11"/>
        <v>43949.060000000005</v>
      </c>
      <c r="I32" s="309">
        <f t="shared" si="4"/>
        <v>5833.0426703829053</v>
      </c>
      <c r="J32" s="305">
        <v>5833.04</v>
      </c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</row>
    <row r="33" spans="1:25" x14ac:dyDescent="0.35">
      <c r="A33" s="96">
        <v>3237</v>
      </c>
      <c r="B33" s="304" t="s">
        <v>184</v>
      </c>
      <c r="C33" s="305">
        <v>66014.960000000006</v>
      </c>
      <c r="D33" s="305">
        <v>11384.54</v>
      </c>
      <c r="E33" s="307"/>
      <c r="F33" s="307"/>
      <c r="G33" s="307"/>
      <c r="H33" s="308">
        <f t="shared" si="11"/>
        <v>77399.5</v>
      </c>
      <c r="I33" s="309">
        <f t="shared" si="4"/>
        <v>10272.679009887848</v>
      </c>
      <c r="J33" s="305">
        <v>10272.68</v>
      </c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</row>
    <row r="34" spans="1:25" x14ac:dyDescent="0.35">
      <c r="A34" s="96">
        <v>3238</v>
      </c>
      <c r="B34" s="304" t="s">
        <v>185</v>
      </c>
      <c r="C34" s="305">
        <v>505.01</v>
      </c>
      <c r="D34" s="307"/>
      <c r="E34" s="307"/>
      <c r="F34" s="307"/>
      <c r="G34" s="307"/>
      <c r="H34" s="308">
        <f t="shared" si="11"/>
        <v>505.01</v>
      </c>
      <c r="I34" s="309">
        <f t="shared" si="4"/>
        <v>67.026345477470301</v>
      </c>
      <c r="J34" s="305">
        <v>67.03</v>
      </c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</row>
    <row r="35" spans="1:25" x14ac:dyDescent="0.35">
      <c r="A35" s="96">
        <v>3239</v>
      </c>
      <c r="B35" s="304" t="s">
        <v>186</v>
      </c>
      <c r="C35" s="305">
        <v>34130.879999999997</v>
      </c>
      <c r="D35" s="305">
        <v>2927.87</v>
      </c>
      <c r="E35" s="305">
        <v>4575.45</v>
      </c>
      <c r="F35" s="305"/>
      <c r="G35" s="305"/>
      <c r="H35" s="308">
        <f t="shared" si="11"/>
        <v>41634.199999999997</v>
      </c>
      <c r="I35" s="309">
        <f t="shared" si="4"/>
        <v>5525.8079500962231</v>
      </c>
      <c r="J35" s="305">
        <v>5525.81</v>
      </c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</row>
    <row r="36" spans="1:25" x14ac:dyDescent="0.35">
      <c r="A36" s="98">
        <v>324</v>
      </c>
      <c r="B36" s="304" t="s">
        <v>187</v>
      </c>
      <c r="C36" s="311">
        <f t="shared" ref="C36:J36" si="12">C37</f>
        <v>0</v>
      </c>
      <c r="D36" s="312">
        <f t="shared" si="12"/>
        <v>0</v>
      </c>
      <c r="E36" s="312">
        <f t="shared" si="12"/>
        <v>0</v>
      </c>
      <c r="F36" s="312">
        <f t="shared" si="12"/>
        <v>0</v>
      </c>
      <c r="G36" s="312">
        <f t="shared" si="12"/>
        <v>0</v>
      </c>
      <c r="H36" s="311">
        <f t="shared" si="12"/>
        <v>0</v>
      </c>
      <c r="I36" s="313">
        <f t="shared" si="12"/>
        <v>0</v>
      </c>
      <c r="J36" s="314">
        <f t="shared" si="12"/>
        <v>0</v>
      </c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</row>
    <row r="37" spans="1:25" x14ac:dyDescent="0.35">
      <c r="A37" s="98">
        <v>3241</v>
      </c>
      <c r="B37" s="304" t="s">
        <v>187</v>
      </c>
      <c r="C37" s="315"/>
      <c r="D37" s="316"/>
      <c r="E37" s="316"/>
      <c r="F37" s="316"/>
      <c r="G37" s="316"/>
      <c r="H37" s="308">
        <f>SUM(C37:G37)</f>
        <v>0</v>
      </c>
      <c r="I37" s="309">
        <f t="shared" si="4"/>
        <v>0</v>
      </c>
      <c r="J37" s="305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</row>
    <row r="38" spans="1:25" x14ac:dyDescent="0.35">
      <c r="A38" s="99">
        <v>329</v>
      </c>
      <c r="B38" s="100" t="s">
        <v>195</v>
      </c>
      <c r="C38" s="101">
        <f t="shared" ref="C38:J38" si="13">SUM(C39:C44)</f>
        <v>294669.55</v>
      </c>
      <c r="D38" s="101">
        <f t="shared" si="13"/>
        <v>192302.4</v>
      </c>
      <c r="E38" s="108">
        <f t="shared" si="13"/>
        <v>0</v>
      </c>
      <c r="F38" s="108">
        <f t="shared" si="13"/>
        <v>0</v>
      </c>
      <c r="G38" s="108">
        <f t="shared" si="13"/>
        <v>0</v>
      </c>
      <c r="H38" s="101">
        <f>SUM(H39:H44)</f>
        <v>486971.95</v>
      </c>
      <c r="I38" s="139">
        <f t="shared" si="13"/>
        <v>64632.284823146852</v>
      </c>
      <c r="J38" s="121">
        <f t="shared" si="13"/>
        <v>64632.280000000006</v>
      </c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</row>
    <row r="39" spans="1:25" x14ac:dyDescent="0.35">
      <c r="A39" s="96">
        <v>3291</v>
      </c>
      <c r="B39" s="304" t="s">
        <v>189</v>
      </c>
      <c r="C39" s="305">
        <v>255135.5</v>
      </c>
      <c r="D39" s="305">
        <v>105960.92</v>
      </c>
      <c r="E39" s="307"/>
      <c r="F39" s="307"/>
      <c r="G39" s="305"/>
      <c r="H39" s="308">
        <f>SUM(C39:G39)</f>
        <v>361096.42</v>
      </c>
      <c r="I39" s="309">
        <f>H39/$I$1</f>
        <v>47925.730970867342</v>
      </c>
      <c r="J39" s="305">
        <v>47925.73</v>
      </c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</row>
    <row r="40" spans="1:25" x14ac:dyDescent="0.35">
      <c r="A40" s="96">
        <v>3292</v>
      </c>
      <c r="B40" s="304" t="s">
        <v>190</v>
      </c>
      <c r="C40" s="305">
        <v>12636.69</v>
      </c>
      <c r="D40" s="305">
        <v>2092.5</v>
      </c>
      <c r="E40" s="307"/>
      <c r="F40" s="307"/>
      <c r="G40" s="307"/>
      <c r="H40" s="308">
        <f t="shared" ref="H40:H44" si="14">SUM(C40:G40)</f>
        <v>14729.19</v>
      </c>
      <c r="I40" s="309">
        <f t="shared" si="4"/>
        <v>1954.8994624726258</v>
      </c>
      <c r="J40" s="305">
        <v>1954.9</v>
      </c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</row>
    <row r="41" spans="1:25" x14ac:dyDescent="0.35">
      <c r="A41" s="96">
        <v>3293</v>
      </c>
      <c r="B41" s="304" t="s">
        <v>191</v>
      </c>
      <c r="C41" s="305">
        <v>1433.88</v>
      </c>
      <c r="D41" s="305">
        <v>648.58000000000004</v>
      </c>
      <c r="E41" s="307"/>
      <c r="F41" s="307"/>
      <c r="G41" s="307"/>
      <c r="H41" s="308">
        <f t="shared" si="14"/>
        <v>2082.46</v>
      </c>
      <c r="I41" s="309">
        <f t="shared" si="4"/>
        <v>276.38993961112214</v>
      </c>
      <c r="J41" s="305">
        <v>276.39</v>
      </c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</row>
    <row r="42" spans="1:25" x14ac:dyDescent="0.35">
      <c r="A42" s="96">
        <v>3294</v>
      </c>
      <c r="B42" s="304" t="s">
        <v>192</v>
      </c>
      <c r="C42" s="305">
        <v>640</v>
      </c>
      <c r="D42" s="307"/>
      <c r="E42" s="307"/>
      <c r="F42" s="307"/>
      <c r="G42" s="307"/>
      <c r="H42" s="308">
        <f t="shared" si="14"/>
        <v>640</v>
      </c>
      <c r="I42" s="309">
        <f t="shared" si="4"/>
        <v>84.942597385360671</v>
      </c>
      <c r="J42" s="305">
        <v>84.94</v>
      </c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</row>
    <row r="43" spans="1:25" x14ac:dyDescent="0.35">
      <c r="A43" s="96">
        <v>3295</v>
      </c>
      <c r="B43" s="304" t="s">
        <v>193</v>
      </c>
      <c r="C43" s="305"/>
      <c r="D43" s="307"/>
      <c r="E43" s="307"/>
      <c r="F43" s="307"/>
      <c r="G43" s="307"/>
      <c r="H43" s="308">
        <f t="shared" si="14"/>
        <v>0</v>
      </c>
      <c r="I43" s="309">
        <f t="shared" si="4"/>
        <v>0</v>
      </c>
      <c r="J43" s="305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</row>
    <row r="44" spans="1:25" x14ac:dyDescent="0.35">
      <c r="A44" s="96">
        <v>3299</v>
      </c>
      <c r="B44" s="304" t="s">
        <v>195</v>
      </c>
      <c r="C44" s="305">
        <v>24823.48</v>
      </c>
      <c r="D44" s="305">
        <v>83600.399999999994</v>
      </c>
      <c r="E44" s="307"/>
      <c r="F44" s="307"/>
      <c r="G44" s="307"/>
      <c r="H44" s="308">
        <f t="shared" si="14"/>
        <v>108423.87999999999</v>
      </c>
      <c r="I44" s="309">
        <f t="shared" si="4"/>
        <v>14390.321852810403</v>
      </c>
      <c r="J44" s="305">
        <v>14390.32</v>
      </c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</row>
    <row r="45" spans="1:25" x14ac:dyDescent="0.35">
      <c r="A45" s="99">
        <v>342</v>
      </c>
      <c r="B45" s="100" t="s">
        <v>197</v>
      </c>
      <c r="C45" s="102">
        <f t="shared" ref="C45:J45" si="15">C46</f>
        <v>0</v>
      </c>
      <c r="D45" s="107">
        <f t="shared" si="15"/>
        <v>0</v>
      </c>
      <c r="E45" s="107">
        <f t="shared" si="15"/>
        <v>0</v>
      </c>
      <c r="F45" s="107">
        <f t="shared" si="15"/>
        <v>0</v>
      </c>
      <c r="G45" s="107">
        <f t="shared" si="15"/>
        <v>0</v>
      </c>
      <c r="H45" s="102">
        <f t="shared" si="15"/>
        <v>0</v>
      </c>
      <c r="I45" s="139">
        <f t="shared" si="15"/>
        <v>0</v>
      </c>
      <c r="J45" s="121">
        <f t="shared" si="15"/>
        <v>0</v>
      </c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</row>
    <row r="46" spans="1:25" ht="20" x14ac:dyDescent="0.35">
      <c r="A46" s="96">
        <v>3427</v>
      </c>
      <c r="B46" s="317" t="s">
        <v>220</v>
      </c>
      <c r="C46" s="315"/>
      <c r="D46" s="316"/>
      <c r="E46" s="316"/>
      <c r="F46" s="316"/>
      <c r="G46" s="316"/>
      <c r="H46" s="308">
        <f>SUM(C46:G46)</f>
        <v>0</v>
      </c>
      <c r="I46" s="309">
        <f t="shared" si="4"/>
        <v>0</v>
      </c>
      <c r="J46" s="305"/>
      <c r="K46" s="284"/>
      <c r="L46" s="284"/>
      <c r="M46" s="310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</row>
    <row r="47" spans="1:25" x14ac:dyDescent="0.35">
      <c r="A47" s="99">
        <v>343</v>
      </c>
      <c r="B47" s="100" t="s">
        <v>199</v>
      </c>
      <c r="C47" s="101">
        <f t="shared" ref="C47:J47" si="16">C48</f>
        <v>6000</v>
      </c>
      <c r="D47" s="101">
        <f t="shared" si="16"/>
        <v>8191.35</v>
      </c>
      <c r="E47" s="108">
        <f t="shared" si="16"/>
        <v>0</v>
      </c>
      <c r="F47" s="108">
        <f t="shared" si="16"/>
        <v>0</v>
      </c>
      <c r="G47" s="108">
        <f t="shared" si="16"/>
        <v>0</v>
      </c>
      <c r="H47" s="101">
        <f t="shared" si="16"/>
        <v>14191.35</v>
      </c>
      <c r="I47" s="139">
        <f t="shared" si="16"/>
        <v>1883.5158271949033</v>
      </c>
      <c r="J47" s="121">
        <f t="shared" si="16"/>
        <v>1883.52</v>
      </c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</row>
    <row r="48" spans="1:25" x14ac:dyDescent="0.35">
      <c r="A48" s="96">
        <v>3431</v>
      </c>
      <c r="B48" s="304" t="s">
        <v>200</v>
      </c>
      <c r="C48" s="305">
        <v>6000</v>
      </c>
      <c r="D48" s="305">
        <v>8191.35</v>
      </c>
      <c r="E48" s="307"/>
      <c r="F48" s="307"/>
      <c r="G48" s="307"/>
      <c r="H48" s="308">
        <f>SUM(C48:G48)</f>
        <v>14191.35</v>
      </c>
      <c r="I48" s="309">
        <f t="shared" si="4"/>
        <v>1883.5158271949033</v>
      </c>
      <c r="J48" s="305">
        <v>1883.52</v>
      </c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</row>
    <row r="49" spans="1:25" x14ac:dyDescent="0.35">
      <c r="A49" s="99">
        <v>422</v>
      </c>
      <c r="B49" s="100" t="s">
        <v>204</v>
      </c>
      <c r="C49" s="101">
        <f t="shared" ref="C49:J49" si="17">SUM(C50:C54)</f>
        <v>36185.629999999997</v>
      </c>
      <c r="D49" s="101">
        <f t="shared" si="17"/>
        <v>38650.519999999997</v>
      </c>
      <c r="E49" s="108">
        <f t="shared" si="17"/>
        <v>0</v>
      </c>
      <c r="F49" s="108">
        <f t="shared" si="17"/>
        <v>0</v>
      </c>
      <c r="G49" s="108">
        <f t="shared" si="17"/>
        <v>0</v>
      </c>
      <c r="H49" s="101">
        <f>SUM(H50:H54)</f>
        <v>74836.149999999994</v>
      </c>
      <c r="I49" s="139">
        <f t="shared" si="17"/>
        <v>9932.4639989382176</v>
      </c>
      <c r="J49" s="121">
        <f t="shared" si="17"/>
        <v>9932.4699999999993</v>
      </c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</row>
    <row r="50" spans="1:25" x14ac:dyDescent="0.35">
      <c r="A50" s="96">
        <v>4221</v>
      </c>
      <c r="B50" s="304" t="s">
        <v>205</v>
      </c>
      <c r="C50" s="305"/>
      <c r="D50" s="305"/>
      <c r="E50" s="307"/>
      <c r="F50" s="307"/>
      <c r="G50" s="307"/>
      <c r="H50" s="308">
        <f>SUM(C50:G50)</f>
        <v>0</v>
      </c>
      <c r="I50" s="309">
        <f t="shared" si="4"/>
        <v>0</v>
      </c>
      <c r="J50" s="305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</row>
    <row r="51" spans="1:25" x14ac:dyDescent="0.35">
      <c r="A51" s="96">
        <v>4222</v>
      </c>
      <c r="B51" s="304" t="s">
        <v>206</v>
      </c>
      <c r="C51" s="305">
        <v>14487</v>
      </c>
      <c r="D51" s="305"/>
      <c r="E51" s="307"/>
      <c r="F51" s="307"/>
      <c r="G51" s="307"/>
      <c r="H51" s="308">
        <f t="shared" ref="H51:H54" si="18">SUM(C51:G51)</f>
        <v>14487</v>
      </c>
      <c r="I51" s="309">
        <f t="shared" si="4"/>
        <v>1922.7553255026876</v>
      </c>
      <c r="J51" s="305">
        <v>1922.75</v>
      </c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</row>
    <row r="52" spans="1:25" x14ac:dyDescent="0.35">
      <c r="A52" s="96">
        <v>4223</v>
      </c>
      <c r="B52" s="304" t="s">
        <v>207</v>
      </c>
      <c r="C52" s="305"/>
      <c r="D52" s="305">
        <v>38650.519999999997</v>
      </c>
      <c r="E52" s="307"/>
      <c r="F52" s="307"/>
      <c r="G52" s="307"/>
      <c r="H52" s="308">
        <f t="shared" si="18"/>
        <v>38650.519999999997</v>
      </c>
      <c r="I52" s="309">
        <f t="shared" si="4"/>
        <v>5129.8055610856718</v>
      </c>
      <c r="J52" s="305">
        <v>5129.8100000000004</v>
      </c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</row>
    <row r="53" spans="1:25" x14ac:dyDescent="0.35">
      <c r="A53" s="96">
        <v>4224</v>
      </c>
      <c r="B53" s="304" t="s">
        <v>208</v>
      </c>
      <c r="C53" s="305">
        <v>15655</v>
      </c>
      <c r="D53" s="307"/>
      <c r="E53" s="307"/>
      <c r="F53" s="307"/>
      <c r="G53" s="307"/>
      <c r="H53" s="308">
        <f t="shared" si="18"/>
        <v>15655</v>
      </c>
      <c r="I53" s="309">
        <f t="shared" si="4"/>
        <v>2077.7755657309708</v>
      </c>
      <c r="J53" s="305">
        <v>2077.7800000000002</v>
      </c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</row>
    <row r="54" spans="1:25" x14ac:dyDescent="0.35">
      <c r="A54" s="96">
        <v>4225</v>
      </c>
      <c r="B54" s="304" t="s">
        <v>209</v>
      </c>
      <c r="C54" s="305">
        <v>6043.63</v>
      </c>
      <c r="D54" s="307"/>
      <c r="E54" s="307"/>
      <c r="F54" s="307"/>
      <c r="G54" s="307"/>
      <c r="H54" s="308">
        <f t="shared" si="18"/>
        <v>6043.63</v>
      </c>
      <c r="I54" s="309">
        <f t="shared" si="4"/>
        <v>802.12754661888641</v>
      </c>
      <c r="J54" s="305">
        <v>802.13</v>
      </c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</row>
    <row r="55" spans="1:25" x14ac:dyDescent="0.35">
      <c r="A55" s="99">
        <v>423</v>
      </c>
      <c r="B55" s="100" t="s">
        <v>211</v>
      </c>
      <c r="C55" s="102">
        <f t="shared" ref="C55:J55" si="19">C56</f>
        <v>0</v>
      </c>
      <c r="D55" s="107">
        <f t="shared" si="19"/>
        <v>0</v>
      </c>
      <c r="E55" s="107">
        <f t="shared" si="19"/>
        <v>0</v>
      </c>
      <c r="F55" s="107">
        <f t="shared" si="19"/>
        <v>0</v>
      </c>
      <c r="G55" s="107">
        <f t="shared" si="19"/>
        <v>0</v>
      </c>
      <c r="H55" s="102">
        <f t="shared" si="19"/>
        <v>0</v>
      </c>
      <c r="I55" s="139">
        <f t="shared" si="19"/>
        <v>0</v>
      </c>
      <c r="J55" s="121">
        <f t="shared" si="19"/>
        <v>0</v>
      </c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</row>
    <row r="56" spans="1:25" x14ac:dyDescent="0.35">
      <c r="A56" s="96">
        <v>4231</v>
      </c>
      <c r="B56" s="304" t="s">
        <v>212</v>
      </c>
      <c r="C56" s="315"/>
      <c r="D56" s="316"/>
      <c r="E56" s="316"/>
      <c r="F56" s="316"/>
      <c r="G56" s="316"/>
      <c r="H56" s="308">
        <f t="shared" ref="H56" si="20">SUM(C56:F56)</f>
        <v>0</v>
      </c>
      <c r="I56" s="309">
        <f t="shared" si="4"/>
        <v>0</v>
      </c>
      <c r="J56" s="305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</row>
    <row r="57" spans="1:25" x14ac:dyDescent="0.35">
      <c r="A57" s="99">
        <v>451</v>
      </c>
      <c r="B57" s="100" t="s">
        <v>222</v>
      </c>
      <c r="C57" s="102">
        <f t="shared" ref="C57:J57" si="21">C58</f>
        <v>0</v>
      </c>
      <c r="D57" s="102">
        <f t="shared" si="21"/>
        <v>0</v>
      </c>
      <c r="E57" s="107">
        <f t="shared" si="21"/>
        <v>0</v>
      </c>
      <c r="F57" s="107">
        <f t="shared" si="21"/>
        <v>0</v>
      </c>
      <c r="G57" s="107">
        <f t="shared" si="21"/>
        <v>0</v>
      </c>
      <c r="H57" s="102">
        <f t="shared" si="21"/>
        <v>0</v>
      </c>
      <c r="I57" s="139">
        <f t="shared" si="21"/>
        <v>0</v>
      </c>
      <c r="J57" s="121">
        <f t="shared" si="21"/>
        <v>0</v>
      </c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</row>
    <row r="58" spans="1:25" ht="15" thickBot="1" x14ac:dyDescent="0.4">
      <c r="A58" s="113">
        <v>4511</v>
      </c>
      <c r="B58" s="318" t="s">
        <v>222</v>
      </c>
      <c r="C58" s="319"/>
      <c r="D58" s="319"/>
      <c r="E58" s="320"/>
      <c r="F58" s="320"/>
      <c r="G58" s="320"/>
      <c r="H58" s="321">
        <f>SUM(C58:G58)</f>
        <v>0</v>
      </c>
      <c r="I58" s="309">
        <f t="shared" si="4"/>
        <v>0</v>
      </c>
      <c r="J58" s="305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</row>
    <row r="59" spans="1:25" ht="15" thickTop="1" x14ac:dyDescent="0.35">
      <c r="A59" s="109">
        <v>41</v>
      </c>
      <c r="B59" s="110" t="s">
        <v>223</v>
      </c>
      <c r="C59" s="281">
        <f>C60</f>
        <v>0</v>
      </c>
      <c r="D59" s="112">
        <f>D60</f>
        <v>0</v>
      </c>
      <c r="E59" s="112">
        <f t="shared" ref="E59:J60" si="22">E60</f>
        <v>0</v>
      </c>
      <c r="F59" s="112">
        <f t="shared" si="22"/>
        <v>0</v>
      </c>
      <c r="G59" s="282">
        <f t="shared" si="22"/>
        <v>0</v>
      </c>
      <c r="H59" s="111">
        <f t="shared" si="22"/>
        <v>0</v>
      </c>
      <c r="I59" s="140">
        <f t="shared" si="22"/>
        <v>0</v>
      </c>
      <c r="J59" s="122">
        <f t="shared" si="22"/>
        <v>0</v>
      </c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</row>
    <row r="60" spans="1:25" x14ac:dyDescent="0.35">
      <c r="A60" s="96">
        <v>381</v>
      </c>
      <c r="B60" s="304" t="s">
        <v>153</v>
      </c>
      <c r="C60" s="322">
        <f>C61</f>
        <v>0</v>
      </c>
      <c r="D60" s="323">
        <f>D61</f>
        <v>0</v>
      </c>
      <c r="E60" s="323">
        <f>E61</f>
        <v>0</v>
      </c>
      <c r="F60" s="323">
        <f>F61</f>
        <v>0</v>
      </c>
      <c r="G60" s="324">
        <f>G61</f>
        <v>0</v>
      </c>
      <c r="H60" s="325">
        <f t="shared" si="22"/>
        <v>0</v>
      </c>
      <c r="I60" s="313">
        <f t="shared" si="22"/>
        <v>0</v>
      </c>
      <c r="J60" s="314">
        <f t="shared" si="22"/>
        <v>0</v>
      </c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</row>
    <row r="61" spans="1:25" x14ac:dyDescent="0.35">
      <c r="A61" s="96">
        <v>3811</v>
      </c>
      <c r="B61" s="304" t="s">
        <v>225</v>
      </c>
      <c r="C61" s="326"/>
      <c r="D61" s="307"/>
      <c r="E61" s="307"/>
      <c r="F61" s="307"/>
      <c r="G61" s="308"/>
      <c r="H61" s="308">
        <f>SUM(C61:G61)</f>
        <v>0</v>
      </c>
      <c r="I61" s="309">
        <f>H61/$I$1</f>
        <v>0</v>
      </c>
      <c r="J61" s="305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</row>
    <row r="62" spans="1:25" x14ac:dyDescent="0.35">
      <c r="B62" s="327" t="s">
        <v>268</v>
      </c>
      <c r="C62" s="124">
        <f>C6+C10+C12+C15+C19+C26+C36+C38+C45+C47</f>
        <v>28418882.039999999</v>
      </c>
      <c r="D62" s="328"/>
      <c r="E62" s="328"/>
      <c r="F62" s="328"/>
      <c r="G62" s="328"/>
      <c r="H62" s="328"/>
      <c r="I62" s="329">
        <f>C62/I1</f>
        <v>3771833.8363527767</v>
      </c>
      <c r="J62" s="330">
        <v>3771833.84</v>
      </c>
      <c r="K62" s="328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</row>
    <row r="63" spans="1:25" x14ac:dyDescent="0.35">
      <c r="B63" s="290" t="s">
        <v>269</v>
      </c>
      <c r="C63" s="331">
        <f>C49+C55+C57</f>
        <v>36185.629999999997</v>
      </c>
      <c r="D63" s="332"/>
      <c r="E63" s="332"/>
      <c r="F63" s="332"/>
      <c r="G63" s="332"/>
      <c r="H63" s="332"/>
      <c r="I63" s="333">
        <f>C63/I1</f>
        <v>4802.658437852544</v>
      </c>
      <c r="J63" s="334">
        <v>4802.66</v>
      </c>
      <c r="K63" s="328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</row>
    <row r="64" spans="1:25" x14ac:dyDescent="0.35">
      <c r="B64" s="327" t="s">
        <v>270</v>
      </c>
      <c r="C64" s="335">
        <v>28455067.669999998</v>
      </c>
      <c r="D64" s="328"/>
      <c r="E64" s="328"/>
      <c r="F64" s="328"/>
      <c r="G64" s="328"/>
      <c r="H64" s="328"/>
      <c r="I64" s="329">
        <v>3776636.4947906295</v>
      </c>
      <c r="J64" s="329">
        <v>3776636.5</v>
      </c>
      <c r="K64" s="328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</row>
    <row r="65" spans="2:25" x14ac:dyDescent="0.35">
      <c r="B65" s="327" t="s">
        <v>271</v>
      </c>
      <c r="C65" s="328"/>
      <c r="D65" s="328"/>
      <c r="E65" s="328"/>
      <c r="F65" s="328"/>
      <c r="G65" s="328"/>
      <c r="H65" s="328"/>
      <c r="I65" s="328"/>
      <c r="J65" s="328"/>
      <c r="K65" s="328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</row>
    <row r="66" spans="2:25" x14ac:dyDescent="0.35"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</row>
    <row r="67" spans="2:25" x14ac:dyDescent="0.35"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</row>
    <row r="68" spans="2:25" x14ac:dyDescent="0.35"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</row>
    <row r="69" spans="2:25" x14ac:dyDescent="0.35"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</row>
    <row r="70" spans="2:25" x14ac:dyDescent="0.35"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</row>
    <row r="71" spans="2:25" x14ac:dyDescent="0.35"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</row>
    <row r="72" spans="2:25" x14ac:dyDescent="0.35"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</row>
    <row r="73" spans="2:25" x14ac:dyDescent="0.35"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</row>
    <row r="74" spans="2:25" x14ac:dyDescent="0.35"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</row>
    <row r="75" spans="2:25" x14ac:dyDescent="0.35">
      <c r="B75" s="284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</row>
    <row r="76" spans="2:25" x14ac:dyDescent="0.35">
      <c r="B76" s="284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</row>
    <row r="77" spans="2:25" x14ac:dyDescent="0.35">
      <c r="B77" s="284"/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</row>
    <row r="78" spans="2:25" x14ac:dyDescent="0.35"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</row>
    <row r="79" spans="2:25" x14ac:dyDescent="0.35"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</row>
    <row r="80" spans="2:25" x14ac:dyDescent="0.35">
      <c r="B80" s="284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</row>
    <row r="81" spans="2:25" x14ac:dyDescent="0.35"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</row>
    <row r="82" spans="2:25" x14ac:dyDescent="0.35"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</row>
    <row r="83" spans="2:25" x14ac:dyDescent="0.35"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</row>
    <row r="84" spans="2:25" x14ac:dyDescent="0.35"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</row>
    <row r="85" spans="2:25" x14ac:dyDescent="0.35"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</row>
    <row r="86" spans="2:25" x14ac:dyDescent="0.35"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</row>
    <row r="87" spans="2:25" x14ac:dyDescent="0.35">
      <c r="B87" s="284"/>
      <c r="C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</row>
    <row r="88" spans="2:25" x14ac:dyDescent="0.35"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</row>
    <row r="89" spans="2:25" x14ac:dyDescent="0.35"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</row>
    <row r="90" spans="2:25" x14ac:dyDescent="0.35">
      <c r="B90" s="284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</row>
    <row r="91" spans="2:25" x14ac:dyDescent="0.35">
      <c r="B91" s="284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</row>
    <row r="92" spans="2:25" x14ac:dyDescent="0.35">
      <c r="B92" s="284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</row>
    <row r="93" spans="2:25" x14ac:dyDescent="0.35"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</row>
    <row r="94" spans="2:25" x14ac:dyDescent="0.35">
      <c r="B94" s="284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</row>
    <row r="95" spans="2:25" x14ac:dyDescent="0.35"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</row>
    <row r="96" spans="2:25" x14ac:dyDescent="0.35"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</row>
    <row r="97" spans="2:25" x14ac:dyDescent="0.35">
      <c r="B97" s="284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</row>
    <row r="98" spans="2:25" x14ac:dyDescent="0.35"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</row>
    <row r="99" spans="2:25" x14ac:dyDescent="0.35">
      <c r="B99" s="284"/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</row>
    <row r="100" spans="2:25" x14ac:dyDescent="0.35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</row>
    <row r="101" spans="2:25" x14ac:dyDescent="0.35"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</row>
    <row r="102" spans="2:25" x14ac:dyDescent="0.35">
      <c r="B102" s="284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</row>
    <row r="103" spans="2:25" x14ac:dyDescent="0.35">
      <c r="B103" s="284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</row>
    <row r="104" spans="2:25" x14ac:dyDescent="0.35">
      <c r="B104" s="284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</row>
    <row r="105" spans="2:25" x14ac:dyDescent="0.35">
      <c r="B105" s="284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</row>
    <row r="106" spans="2:25" x14ac:dyDescent="0.35"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</row>
    <row r="107" spans="2:25" x14ac:dyDescent="0.35"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</row>
    <row r="108" spans="2:25" x14ac:dyDescent="0.35">
      <c r="B108" s="284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</row>
    <row r="109" spans="2:25" x14ac:dyDescent="0.35"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</row>
    <row r="110" spans="2:25" x14ac:dyDescent="0.35"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</row>
    <row r="111" spans="2:25" x14ac:dyDescent="0.35">
      <c r="B111" s="284"/>
      <c r="C111" s="284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</row>
    <row r="112" spans="2:25" x14ac:dyDescent="0.35">
      <c r="B112" s="284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</row>
    <row r="113" spans="2:25" x14ac:dyDescent="0.35">
      <c r="B113" s="284"/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</row>
    <row r="114" spans="2:25" x14ac:dyDescent="0.35"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</row>
    <row r="115" spans="2:25" x14ac:dyDescent="0.35">
      <c r="B115" s="284"/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</row>
    <row r="116" spans="2:25" x14ac:dyDescent="0.35">
      <c r="B116" s="284"/>
      <c r="C116" s="284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</row>
    <row r="117" spans="2:25" x14ac:dyDescent="0.35">
      <c r="B117" s="284"/>
      <c r="C117" s="284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</row>
    <row r="118" spans="2:25" x14ac:dyDescent="0.35"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</row>
    <row r="119" spans="2:25" x14ac:dyDescent="0.35"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</row>
    <row r="120" spans="2:25" x14ac:dyDescent="0.35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</row>
    <row r="121" spans="2:25" x14ac:dyDescent="0.35">
      <c r="B121" s="284"/>
      <c r="C121" s="284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</row>
    <row r="122" spans="2:25" x14ac:dyDescent="0.35"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</row>
    <row r="123" spans="2:25" x14ac:dyDescent="0.35">
      <c r="B123" s="284"/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</row>
    <row r="124" spans="2:25" x14ac:dyDescent="0.35">
      <c r="B124" s="284"/>
      <c r="C124" s="284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</row>
    <row r="125" spans="2:25" x14ac:dyDescent="0.35">
      <c r="B125" s="284"/>
      <c r="C125" s="284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</row>
    <row r="126" spans="2:25" x14ac:dyDescent="0.35">
      <c r="B126" s="284"/>
      <c r="C126" s="284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</row>
    <row r="127" spans="2:25" x14ac:dyDescent="0.35">
      <c r="B127" s="284"/>
      <c r="C127" s="284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</row>
    <row r="128" spans="2:25" x14ac:dyDescent="0.35">
      <c r="B128" s="284"/>
      <c r="C128" s="284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</row>
    <row r="129" spans="2:25" x14ac:dyDescent="0.35">
      <c r="B129" s="284"/>
      <c r="C129" s="284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</row>
    <row r="130" spans="2:25" x14ac:dyDescent="0.35">
      <c r="B130" s="284"/>
      <c r="C130" s="284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</row>
    <row r="131" spans="2:25" x14ac:dyDescent="0.35">
      <c r="B131" s="284"/>
      <c r="C131" s="284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</row>
    <row r="132" spans="2:25" x14ac:dyDescent="0.35">
      <c r="B132" s="284"/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</row>
    <row r="133" spans="2:25" x14ac:dyDescent="0.35">
      <c r="B133" s="284"/>
      <c r="C133" s="284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</row>
    <row r="134" spans="2:25" x14ac:dyDescent="0.35">
      <c r="B134" s="284"/>
      <c r="C134" s="284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</row>
    <row r="135" spans="2:25" x14ac:dyDescent="0.35">
      <c r="B135" s="284"/>
      <c r="C135" s="284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</row>
    <row r="136" spans="2:25" x14ac:dyDescent="0.35">
      <c r="B136" s="284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</row>
    <row r="137" spans="2:25" x14ac:dyDescent="0.35">
      <c r="B137" s="284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</row>
    <row r="138" spans="2:25" x14ac:dyDescent="0.35">
      <c r="B138" s="284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</row>
    <row r="139" spans="2:25" x14ac:dyDescent="0.35">
      <c r="B139" s="284"/>
      <c r="C139" s="284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</row>
    <row r="140" spans="2:25" x14ac:dyDescent="0.35">
      <c r="B140" s="284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</row>
    <row r="141" spans="2:25" x14ac:dyDescent="0.35">
      <c r="B141" s="284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</row>
    <row r="142" spans="2:25" x14ac:dyDescent="0.35">
      <c r="B142" s="284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</row>
    <row r="143" spans="2:25" x14ac:dyDescent="0.35">
      <c r="B143" s="284"/>
      <c r="C143" s="284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</row>
    <row r="144" spans="2:25" x14ac:dyDescent="0.35">
      <c r="B144" s="284"/>
      <c r="C144" s="284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</row>
    <row r="145" spans="2:25" x14ac:dyDescent="0.35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</row>
    <row r="146" spans="2:25" x14ac:dyDescent="0.35">
      <c r="B146" s="284"/>
      <c r="C146" s="284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</row>
    <row r="147" spans="2:25" x14ac:dyDescent="0.35">
      <c r="B147" s="284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</row>
    <row r="148" spans="2:25" x14ac:dyDescent="0.35">
      <c r="B148" s="284"/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</row>
    <row r="149" spans="2:25" x14ac:dyDescent="0.35">
      <c r="B149" s="284"/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</row>
    <row r="150" spans="2:25" x14ac:dyDescent="0.35">
      <c r="B150" s="284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</row>
    <row r="151" spans="2:25" x14ac:dyDescent="0.35">
      <c r="B151" s="284"/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</row>
    <row r="152" spans="2:25" x14ac:dyDescent="0.35"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</row>
    <row r="153" spans="2:25" x14ac:dyDescent="0.35"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</row>
    <row r="154" spans="2:25" x14ac:dyDescent="0.35"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</row>
    <row r="155" spans="2:25" x14ac:dyDescent="0.35"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</row>
    <row r="156" spans="2:25" x14ac:dyDescent="0.35"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</row>
    <row r="157" spans="2:25" x14ac:dyDescent="0.35"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</row>
    <row r="158" spans="2:25" x14ac:dyDescent="0.35"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</row>
    <row r="159" spans="2:25" x14ac:dyDescent="0.35"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</row>
    <row r="160" spans="2:25" x14ac:dyDescent="0.35"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</row>
    <row r="161" spans="2:25" x14ac:dyDescent="0.35"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</row>
    <row r="162" spans="2:25" x14ac:dyDescent="0.35"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</row>
    <row r="163" spans="2:25" x14ac:dyDescent="0.35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</row>
    <row r="164" spans="2:25" x14ac:dyDescent="0.35"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</row>
  </sheetData>
  <sheetProtection selectLockedCells="1"/>
  <phoneticPr fontId="33" type="noConversion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Z164"/>
  <sheetViews>
    <sheetView zoomScaleNormal="100" workbookViewId="0">
      <selection activeCell="H11" sqref="H11"/>
    </sheetView>
  </sheetViews>
  <sheetFormatPr defaultRowHeight="14.5" x14ac:dyDescent="0.35"/>
  <cols>
    <col min="1" max="1" width="10" customWidth="1"/>
    <col min="2" max="2" width="44.26953125" customWidth="1"/>
    <col min="3" max="5" width="12.7265625" customWidth="1"/>
    <col min="6" max="7" width="6.81640625" customWidth="1"/>
    <col min="8" max="8" width="5.26953125" customWidth="1"/>
    <col min="9" max="9" width="9.26953125" customWidth="1"/>
    <col min="10" max="10" width="22.7265625" customWidth="1"/>
    <col min="11" max="11" width="10" hidden="1" customWidth="1"/>
    <col min="12" max="22" width="9.7265625" hidden="1" customWidth="1"/>
    <col min="23" max="24" width="9.7265625" customWidth="1"/>
    <col min="25" max="26" width="12.26953125" bestFit="1" customWidth="1"/>
  </cols>
  <sheetData>
    <row r="1" spans="1:26" x14ac:dyDescent="0.35">
      <c r="A1" s="47"/>
      <c r="B1" s="47"/>
      <c r="C1" s="47"/>
      <c r="D1" s="47"/>
      <c r="E1" s="47"/>
      <c r="F1" s="47"/>
    </row>
    <row r="2" spans="1:26" x14ac:dyDescent="0.35">
      <c r="A2" s="167" t="s">
        <v>238</v>
      </c>
      <c r="B2" s="66" t="s">
        <v>239</v>
      </c>
      <c r="C2" s="62"/>
      <c r="D2" s="63"/>
      <c r="E2" s="63"/>
      <c r="F2" s="63"/>
    </row>
    <row r="3" spans="1:26" x14ac:dyDescent="0.35">
      <c r="A3" s="168" t="s">
        <v>240</v>
      </c>
      <c r="B3" s="169" t="s">
        <v>247</v>
      </c>
      <c r="C3" s="62"/>
      <c r="D3" s="63"/>
      <c r="E3" s="63"/>
      <c r="F3" s="63"/>
    </row>
    <row r="4" spans="1:26" ht="30" customHeight="1" x14ac:dyDescent="0.35">
      <c r="A4" s="67" t="s">
        <v>249</v>
      </c>
      <c r="B4" s="263" t="s">
        <v>273</v>
      </c>
      <c r="C4" s="62"/>
      <c r="D4" s="62"/>
      <c r="E4" s="62"/>
      <c r="F4" s="62"/>
    </row>
    <row r="5" spans="1:26" x14ac:dyDescent="0.35">
      <c r="A5" s="170" t="s">
        <v>241</v>
      </c>
      <c r="B5" s="171" t="s">
        <v>248</v>
      </c>
      <c r="C5" s="62"/>
      <c r="D5" s="62"/>
      <c r="E5" s="62"/>
      <c r="F5" s="62"/>
    </row>
    <row r="6" spans="1:26" x14ac:dyDescent="0.35">
      <c r="A6" s="64"/>
      <c r="B6" s="65"/>
      <c r="C6" s="62"/>
      <c r="D6" s="62"/>
      <c r="E6" s="62"/>
      <c r="F6" s="62"/>
    </row>
    <row r="7" spans="1:26" x14ac:dyDescent="0.35">
      <c r="A7" s="172" t="s">
        <v>242</v>
      </c>
      <c r="B7" s="173"/>
      <c r="C7" s="174">
        <f>SUM(C8:C13)</f>
        <v>8576806</v>
      </c>
      <c r="D7" s="174">
        <f t="shared" ref="D7:E7" si="0">SUM(D8:D13)</f>
        <v>8576806</v>
      </c>
      <c r="E7" s="174">
        <f t="shared" si="0"/>
        <v>4444981.49</v>
      </c>
      <c r="F7" s="175"/>
    </row>
    <row r="8" spans="1:26" x14ac:dyDescent="0.35">
      <c r="A8" s="176" t="s">
        <v>243</v>
      </c>
      <c r="B8" s="177" t="s">
        <v>218</v>
      </c>
      <c r="C8" s="178">
        <f>C17</f>
        <v>8338814</v>
      </c>
      <c r="D8" s="178">
        <f t="shared" ref="D8:E8" si="1">D17</f>
        <v>8338814</v>
      </c>
      <c r="E8" s="178">
        <f t="shared" si="1"/>
        <v>4301319.3</v>
      </c>
      <c r="F8" s="178">
        <f>E8/D8*100</f>
        <v>51.581907211265289</v>
      </c>
    </row>
    <row r="9" spans="1:26" x14ac:dyDescent="0.35">
      <c r="A9" s="176" t="s">
        <v>251</v>
      </c>
      <c r="B9" s="177" t="s">
        <v>223</v>
      </c>
      <c r="C9" s="178">
        <f>C74</f>
        <v>32272</v>
      </c>
      <c r="D9" s="178">
        <f>D74</f>
        <v>32272</v>
      </c>
      <c r="E9" s="178">
        <f>E74</f>
        <v>34106.11</v>
      </c>
      <c r="F9" s="178">
        <f>E9/D9*100</f>
        <v>105.68328582052553</v>
      </c>
    </row>
    <row r="10" spans="1:26" x14ac:dyDescent="0.35">
      <c r="A10" s="176" t="s">
        <v>244</v>
      </c>
      <c r="B10" s="177" t="s">
        <v>228</v>
      </c>
      <c r="C10" s="178">
        <f>C82</f>
        <v>205720</v>
      </c>
      <c r="D10" s="178">
        <f>D82</f>
        <v>205720</v>
      </c>
      <c r="E10" s="178">
        <f>E82</f>
        <v>109556.08</v>
      </c>
      <c r="F10" s="178">
        <f t="shared" ref="F10:F12" si="2">E10/D10*100</f>
        <v>53.254948473653506</v>
      </c>
    </row>
    <row r="11" spans="1:26" x14ac:dyDescent="0.35">
      <c r="A11" s="176" t="s">
        <v>245</v>
      </c>
      <c r="B11" s="177" t="s">
        <v>233</v>
      </c>
      <c r="C11" s="179">
        <f>C125</f>
        <v>0</v>
      </c>
      <c r="D11" s="179">
        <f>D125</f>
        <v>0</v>
      </c>
      <c r="E11" s="179">
        <f>E125</f>
        <v>0</v>
      </c>
      <c r="F11" s="178" t="e">
        <f t="shared" si="2"/>
        <v>#DIV/0!</v>
      </c>
    </row>
    <row r="12" spans="1:26" x14ac:dyDescent="0.35">
      <c r="A12" s="180" t="s">
        <v>246</v>
      </c>
      <c r="B12" s="177" t="s">
        <v>234</v>
      </c>
      <c r="C12" s="179">
        <f>C136</f>
        <v>0</v>
      </c>
      <c r="D12" s="179">
        <f>D136</f>
        <v>0</v>
      </c>
      <c r="E12" s="179">
        <f>E136</f>
        <v>0</v>
      </c>
      <c r="F12" s="179" t="e">
        <f t="shared" si="2"/>
        <v>#DIV/0!</v>
      </c>
    </row>
    <row r="13" spans="1:26" ht="15" thickBot="1" x14ac:dyDescent="0.4">
      <c r="A13" s="180" t="s">
        <v>250</v>
      </c>
      <c r="B13" s="177" t="s">
        <v>236</v>
      </c>
      <c r="C13" s="179">
        <f>C158</f>
        <v>0</v>
      </c>
      <c r="D13" s="179">
        <f>D158</f>
        <v>0</v>
      </c>
      <c r="E13" s="179">
        <f>E158</f>
        <v>0</v>
      </c>
      <c r="F13" s="179" t="e">
        <f t="shared" ref="F13" si="3">E13/D13*100</f>
        <v>#DIV/0!</v>
      </c>
    </row>
    <row r="14" spans="1:26" ht="15" thickBot="1" x14ac:dyDescent="0.4">
      <c r="A14" s="47"/>
      <c r="B14" s="47"/>
      <c r="C14" s="47"/>
      <c r="D14" s="47"/>
      <c r="E14" s="47"/>
      <c r="F14" s="47"/>
      <c r="I14" s="196"/>
      <c r="J14" s="196"/>
      <c r="K14" s="404">
        <v>11</v>
      </c>
      <c r="L14" s="405"/>
      <c r="M14" s="404">
        <v>31</v>
      </c>
      <c r="N14" s="405"/>
      <c r="O14" s="404">
        <v>43</v>
      </c>
      <c r="P14" s="405"/>
      <c r="Q14" s="404">
        <v>52</v>
      </c>
      <c r="R14" s="405"/>
      <c r="S14" s="404">
        <v>61</v>
      </c>
      <c r="T14" s="405"/>
      <c r="U14" s="404">
        <v>41</v>
      </c>
      <c r="V14" s="405"/>
      <c r="W14" s="404" t="s">
        <v>242</v>
      </c>
      <c r="X14" s="405"/>
    </row>
    <row r="15" spans="1:26" ht="34.5" x14ac:dyDescent="0.35">
      <c r="A15" s="181">
        <v>10915</v>
      </c>
      <c r="B15" s="182" t="s">
        <v>215</v>
      </c>
      <c r="C15" s="183" t="s">
        <v>62</v>
      </c>
      <c r="D15" s="184" t="s">
        <v>59</v>
      </c>
      <c r="E15" s="183" t="s">
        <v>70</v>
      </c>
      <c r="F15" s="185" t="s">
        <v>237</v>
      </c>
      <c r="G15" s="284"/>
      <c r="H15" s="284"/>
      <c r="I15" s="195">
        <v>10915</v>
      </c>
      <c r="J15" s="197" t="s">
        <v>215</v>
      </c>
      <c r="K15" s="198" t="s">
        <v>59</v>
      </c>
      <c r="L15" s="199" t="s">
        <v>70</v>
      </c>
      <c r="M15" s="198" t="s">
        <v>59</v>
      </c>
      <c r="N15" s="199" t="s">
        <v>70</v>
      </c>
      <c r="O15" s="198" t="s">
        <v>59</v>
      </c>
      <c r="P15" s="199" t="s">
        <v>70</v>
      </c>
      <c r="Q15" s="198" t="s">
        <v>59</v>
      </c>
      <c r="R15" s="199" t="s">
        <v>70</v>
      </c>
      <c r="S15" s="198" t="s">
        <v>59</v>
      </c>
      <c r="T15" s="199" t="s">
        <v>70</v>
      </c>
      <c r="U15" s="198" t="s">
        <v>59</v>
      </c>
      <c r="V15" s="199" t="s">
        <v>70</v>
      </c>
      <c r="W15" s="198" t="s">
        <v>59</v>
      </c>
      <c r="X15" s="199" t="s">
        <v>70</v>
      </c>
      <c r="Y15" s="284"/>
    </row>
    <row r="16" spans="1:26" ht="33" customHeight="1" x14ac:dyDescent="0.35">
      <c r="A16" s="186" t="s">
        <v>216</v>
      </c>
      <c r="B16" s="187" t="s">
        <v>217</v>
      </c>
      <c r="C16" s="270">
        <f>C17+C74</f>
        <v>8371086</v>
      </c>
      <c r="D16" s="270">
        <f>D17+D74</f>
        <v>8371086</v>
      </c>
      <c r="E16" s="270">
        <f>E17+E74</f>
        <v>4335425.41</v>
      </c>
      <c r="F16" s="188">
        <f t="shared" ref="F16:F19" si="4">(E16/D16)*100</f>
        <v>51.790477484044487</v>
      </c>
      <c r="G16" s="284"/>
      <c r="H16" s="284"/>
      <c r="I16" s="200" t="s">
        <v>216</v>
      </c>
      <c r="J16" s="201" t="s">
        <v>217</v>
      </c>
      <c r="K16" s="202">
        <f>K17</f>
        <v>8338814</v>
      </c>
      <c r="L16" s="202">
        <f t="shared" ref="L16:V16" si="5">L17</f>
        <v>4301319.3</v>
      </c>
      <c r="M16" s="202">
        <f t="shared" si="5"/>
        <v>205720</v>
      </c>
      <c r="N16" s="202">
        <f t="shared" si="5"/>
        <v>109556.08</v>
      </c>
      <c r="O16" s="202">
        <f t="shared" si="5"/>
        <v>0</v>
      </c>
      <c r="P16" s="202">
        <f t="shared" si="5"/>
        <v>0</v>
      </c>
      <c r="Q16" s="202">
        <f t="shared" si="5"/>
        <v>0</v>
      </c>
      <c r="R16" s="202">
        <f t="shared" si="5"/>
        <v>0</v>
      </c>
      <c r="S16" s="202">
        <f t="shared" si="5"/>
        <v>0</v>
      </c>
      <c r="T16" s="202">
        <f t="shared" si="5"/>
        <v>0</v>
      </c>
      <c r="U16" s="202">
        <f t="shared" si="5"/>
        <v>32272</v>
      </c>
      <c r="V16" s="202">
        <f t="shared" si="5"/>
        <v>34106.11</v>
      </c>
      <c r="W16" s="202">
        <f>W17</f>
        <v>8576806</v>
      </c>
      <c r="X16" s="203">
        <f>X17</f>
        <v>4444981.4899999993</v>
      </c>
      <c r="Y16" s="285"/>
      <c r="Z16" s="91"/>
    </row>
    <row r="17" spans="1:25" x14ac:dyDescent="0.35">
      <c r="A17" s="189">
        <v>11</v>
      </c>
      <c r="B17" s="190" t="s">
        <v>218</v>
      </c>
      <c r="C17" s="271">
        <f>C18+C28+C57+C62+C71</f>
        <v>8338814</v>
      </c>
      <c r="D17" s="271">
        <f>D18+D28+D57+D62+D71</f>
        <v>8338814</v>
      </c>
      <c r="E17" s="271">
        <f>E18+E28+E57+E62+E71</f>
        <v>4301319.3</v>
      </c>
      <c r="F17" s="191">
        <f>(E17/D17)*100</f>
        <v>51.581907211265289</v>
      </c>
      <c r="G17" s="284"/>
      <c r="H17" s="284"/>
      <c r="I17" s="204"/>
      <c r="J17" s="205"/>
      <c r="K17" s="206">
        <f t="shared" ref="K17:L17" si="6">K18+K28+K57+K65+K78</f>
        <v>8338814</v>
      </c>
      <c r="L17" s="207">
        <f t="shared" si="6"/>
        <v>4301319.3</v>
      </c>
      <c r="M17" s="206">
        <f t="shared" ref="M17:P17" si="7">M18+M28+M57+M65+M78</f>
        <v>205720</v>
      </c>
      <c r="N17" s="207">
        <f t="shared" si="7"/>
        <v>109556.08</v>
      </c>
      <c r="O17" s="206">
        <f t="shared" si="7"/>
        <v>0</v>
      </c>
      <c r="P17" s="207">
        <f t="shared" si="7"/>
        <v>0</v>
      </c>
      <c r="Q17" s="206">
        <f>Q18+Q28+Q57+Q65+Q78</f>
        <v>0</v>
      </c>
      <c r="R17" s="207">
        <f>R18+R28+R57+R65+R78</f>
        <v>0</v>
      </c>
      <c r="S17" s="206">
        <f>S18+S28+S57+S65+S78</f>
        <v>0</v>
      </c>
      <c r="T17" s="207">
        <f>T18+T28+T57+T65+T78</f>
        <v>0</v>
      </c>
      <c r="U17" s="206">
        <f>U18+U28+U57+U65+U78+U62</f>
        <v>32272</v>
      </c>
      <c r="V17" s="206">
        <f>V18+V28+V57+V65+V78+V62</f>
        <v>34106.11</v>
      </c>
      <c r="W17" s="206">
        <f>W18+W28+W57+W65+W78+W62</f>
        <v>8576806</v>
      </c>
      <c r="X17" s="208">
        <f>X18+X28+X57+X65+X78+X62</f>
        <v>4444981.4899999993</v>
      </c>
      <c r="Y17" s="284"/>
    </row>
    <row r="18" spans="1:25" x14ac:dyDescent="0.35">
      <c r="A18" s="189">
        <v>31</v>
      </c>
      <c r="B18" s="190" t="s">
        <v>5</v>
      </c>
      <c r="C18" s="272">
        <f t="shared" ref="C18:E18" si="8">C19+C23+C25</f>
        <v>6119772</v>
      </c>
      <c r="D18" s="272">
        <f t="shared" si="8"/>
        <v>6119772</v>
      </c>
      <c r="E18" s="272">
        <f t="shared" si="8"/>
        <v>3194130.0399999996</v>
      </c>
      <c r="F18" s="191">
        <f t="shared" si="4"/>
        <v>52.193611788151571</v>
      </c>
      <c r="G18" s="284"/>
      <c r="H18" s="284"/>
      <c r="I18" s="204">
        <v>31</v>
      </c>
      <c r="J18" s="205" t="s">
        <v>5</v>
      </c>
      <c r="K18" s="209">
        <f t="shared" ref="K18:L18" si="9">K19+K23+K25</f>
        <v>6119772</v>
      </c>
      <c r="L18" s="209">
        <f t="shared" si="9"/>
        <v>3194130.0399999996</v>
      </c>
      <c r="M18" s="210">
        <f t="shared" ref="M18:P18" si="10">M19+M23+M25</f>
        <v>0</v>
      </c>
      <c r="N18" s="210">
        <f t="shared" si="10"/>
        <v>0</v>
      </c>
      <c r="O18" s="210">
        <f t="shared" si="10"/>
        <v>0</v>
      </c>
      <c r="P18" s="210">
        <f t="shared" si="10"/>
        <v>0</v>
      </c>
      <c r="Q18" s="209">
        <f t="shared" ref="Q18:X18" si="11">Q19+Q23+Q25</f>
        <v>0</v>
      </c>
      <c r="R18" s="209">
        <f t="shared" si="11"/>
        <v>0</v>
      </c>
      <c r="S18" s="210">
        <f t="shared" si="11"/>
        <v>0</v>
      </c>
      <c r="T18" s="210">
        <f t="shared" si="11"/>
        <v>0</v>
      </c>
      <c r="U18" s="210">
        <f t="shared" si="11"/>
        <v>0</v>
      </c>
      <c r="V18" s="210">
        <f t="shared" si="11"/>
        <v>0</v>
      </c>
      <c r="W18" s="209">
        <f t="shared" si="11"/>
        <v>6119772</v>
      </c>
      <c r="X18" s="209">
        <f t="shared" si="11"/>
        <v>3194130.0399999996</v>
      </c>
      <c r="Y18" s="284"/>
    </row>
    <row r="19" spans="1:25" x14ac:dyDescent="0.35">
      <c r="A19" s="189">
        <v>311</v>
      </c>
      <c r="B19" s="190" t="s">
        <v>39</v>
      </c>
      <c r="C19" s="273">
        <f>SUM(C20:C22)</f>
        <v>4632473</v>
      </c>
      <c r="D19" s="273">
        <f t="shared" ref="D19:E19" si="12">SUM(D20:D22)</f>
        <v>4632473</v>
      </c>
      <c r="E19" s="273">
        <f t="shared" si="12"/>
        <v>2396473.2799999998</v>
      </c>
      <c r="F19" s="191">
        <f t="shared" si="4"/>
        <v>51.732050677899252</v>
      </c>
      <c r="G19" s="284"/>
      <c r="H19" s="284"/>
      <c r="I19" s="204">
        <v>311</v>
      </c>
      <c r="J19" s="205" t="s">
        <v>39</v>
      </c>
      <c r="K19" s="209">
        <f>SUM(K20:K22)</f>
        <v>4632473</v>
      </c>
      <c r="L19" s="211">
        <f t="shared" ref="L19:N19" si="13">SUM(L20:L22)</f>
        <v>2396473.2799999998</v>
      </c>
      <c r="M19" s="210">
        <f>SUM(M20:M22)</f>
        <v>0</v>
      </c>
      <c r="N19" s="212">
        <f t="shared" si="13"/>
        <v>0</v>
      </c>
      <c r="O19" s="210">
        <f>SUM(O20:O22)</f>
        <v>0</v>
      </c>
      <c r="P19" s="212">
        <f t="shared" ref="P19" si="14">SUM(P20:P22)</f>
        <v>0</v>
      </c>
      <c r="Q19" s="209">
        <f>SUM(Q20:Q22)</f>
        <v>0</v>
      </c>
      <c r="R19" s="211">
        <f t="shared" ref="R19" si="15">SUM(R20:R22)</f>
        <v>0</v>
      </c>
      <c r="S19" s="210">
        <f>SUM(S20:S22)</f>
        <v>0</v>
      </c>
      <c r="T19" s="212">
        <f t="shared" ref="T19" si="16">SUM(T20:T22)</f>
        <v>0</v>
      </c>
      <c r="U19" s="210">
        <f>SUM(U20:U22)</f>
        <v>0</v>
      </c>
      <c r="V19" s="212">
        <f t="shared" ref="V19" si="17">SUM(V20:V22)</f>
        <v>0</v>
      </c>
      <c r="W19" s="209">
        <f>SUM(W20:W22)</f>
        <v>4632473</v>
      </c>
      <c r="X19" s="211">
        <f t="shared" ref="X19" si="18">SUM(X20:X22)</f>
        <v>2396473.2799999998</v>
      </c>
      <c r="Y19" s="284"/>
    </row>
    <row r="20" spans="1:25" x14ac:dyDescent="0.35">
      <c r="A20" s="148">
        <v>3111</v>
      </c>
      <c r="B20" s="149" t="s">
        <v>40</v>
      </c>
      <c r="C20" s="274">
        <v>4471215</v>
      </c>
      <c r="D20" s="274">
        <v>4471215</v>
      </c>
      <c r="E20" s="274">
        <v>2329741.87</v>
      </c>
      <c r="F20" s="264"/>
      <c r="G20" s="284"/>
      <c r="H20" s="284"/>
      <c r="I20" s="213">
        <v>3111</v>
      </c>
      <c r="J20" s="214" t="s">
        <v>40</v>
      </c>
      <c r="K20" s="215">
        <f>D20</f>
        <v>4471215</v>
      </c>
      <c r="L20" s="215">
        <f>E20</f>
        <v>2329741.87</v>
      </c>
      <c r="M20" s="216"/>
      <c r="N20" s="217"/>
      <c r="O20" s="216"/>
      <c r="P20" s="217"/>
      <c r="Q20" s="216"/>
      <c r="R20" s="217"/>
      <c r="S20" s="216"/>
      <c r="T20" s="217"/>
      <c r="U20" s="216"/>
      <c r="V20" s="217"/>
      <c r="W20" s="215">
        <f>K20+M20+O20+Q20+S20+U20</f>
        <v>4471215</v>
      </c>
      <c r="X20" s="218">
        <f>L20+N20+P20+R20+T20+V20</f>
        <v>2329741.87</v>
      </c>
      <c r="Y20" s="284"/>
    </row>
    <row r="21" spans="1:25" x14ac:dyDescent="0.35">
      <c r="A21" s="148">
        <v>3113</v>
      </c>
      <c r="B21" s="149" t="s">
        <v>162</v>
      </c>
      <c r="C21" s="274">
        <v>159267</v>
      </c>
      <c r="D21" s="274">
        <v>159267</v>
      </c>
      <c r="E21" s="274">
        <v>66628.259999999995</v>
      </c>
      <c r="F21" s="264"/>
      <c r="G21" s="284"/>
      <c r="H21" s="284"/>
      <c r="I21" s="213">
        <v>3113</v>
      </c>
      <c r="J21" s="214" t="s">
        <v>162</v>
      </c>
      <c r="K21" s="215">
        <f t="shared" ref="K21:K22" si="19">D21</f>
        <v>159267</v>
      </c>
      <c r="L21" s="215">
        <f t="shared" ref="L21:L22" si="20">E21</f>
        <v>66628.259999999995</v>
      </c>
      <c r="M21" s="216"/>
      <c r="N21" s="217"/>
      <c r="O21" s="216"/>
      <c r="P21" s="217"/>
      <c r="Q21" s="216"/>
      <c r="R21" s="217"/>
      <c r="S21" s="216"/>
      <c r="T21" s="217"/>
      <c r="U21" s="216"/>
      <c r="V21" s="217"/>
      <c r="W21" s="215">
        <f t="shared" ref="W21:W27" si="21">K21+M21+O21+Q21+S21+U21</f>
        <v>159267</v>
      </c>
      <c r="X21" s="218">
        <f t="shared" ref="X21:X27" si="22">L21+N21+P21+R21+T21+V21</f>
        <v>66628.259999999995</v>
      </c>
      <c r="Y21" s="284"/>
    </row>
    <row r="22" spans="1:25" x14ac:dyDescent="0.35">
      <c r="A22" s="148">
        <v>3114</v>
      </c>
      <c r="B22" s="149" t="s">
        <v>219</v>
      </c>
      <c r="C22" s="274">
        <v>1991</v>
      </c>
      <c r="D22" s="274">
        <v>1991</v>
      </c>
      <c r="E22" s="274">
        <v>103.15</v>
      </c>
      <c r="F22" s="264"/>
      <c r="G22" s="284"/>
      <c r="H22" s="284"/>
      <c r="I22" s="213">
        <v>3114</v>
      </c>
      <c r="J22" s="214" t="s">
        <v>219</v>
      </c>
      <c r="K22" s="215">
        <f t="shared" si="19"/>
        <v>1991</v>
      </c>
      <c r="L22" s="215">
        <f t="shared" si="20"/>
        <v>103.15</v>
      </c>
      <c r="M22" s="216"/>
      <c r="N22" s="217"/>
      <c r="O22" s="216"/>
      <c r="P22" s="217"/>
      <c r="Q22" s="216"/>
      <c r="R22" s="217"/>
      <c r="S22" s="216"/>
      <c r="T22" s="217"/>
      <c r="U22" s="216"/>
      <c r="V22" s="217"/>
      <c r="W22" s="215">
        <f t="shared" si="21"/>
        <v>1991</v>
      </c>
      <c r="X22" s="218">
        <f t="shared" si="22"/>
        <v>103.15</v>
      </c>
      <c r="Y22" s="284"/>
    </row>
    <row r="23" spans="1:25" x14ac:dyDescent="0.35">
      <c r="A23" s="146">
        <v>312</v>
      </c>
      <c r="B23" s="147" t="s">
        <v>163</v>
      </c>
      <c r="C23" s="272">
        <f>SUM(C24)</f>
        <v>214711</v>
      </c>
      <c r="D23" s="272">
        <f t="shared" ref="D23:E23" si="23">SUM(D24)</f>
        <v>214711</v>
      </c>
      <c r="E23" s="272">
        <f t="shared" si="23"/>
        <v>156395.07</v>
      </c>
      <c r="F23" s="191">
        <f t="shared" ref="F23" si="24">(E23/D23)*100</f>
        <v>72.839803270442587</v>
      </c>
      <c r="G23" s="284"/>
      <c r="H23" s="284"/>
      <c r="I23" s="204">
        <v>312</v>
      </c>
      <c r="J23" s="205" t="s">
        <v>163</v>
      </c>
      <c r="K23" s="209">
        <f>SUM(K24)</f>
        <v>214711</v>
      </c>
      <c r="L23" s="209">
        <f t="shared" ref="L23:X23" si="25">SUM(L24)</f>
        <v>156395.07</v>
      </c>
      <c r="M23" s="210">
        <f>SUM(M24)</f>
        <v>0</v>
      </c>
      <c r="N23" s="210">
        <f t="shared" si="25"/>
        <v>0</v>
      </c>
      <c r="O23" s="210">
        <f>SUM(O24)</f>
        <v>0</v>
      </c>
      <c r="P23" s="210">
        <f t="shared" si="25"/>
        <v>0</v>
      </c>
      <c r="Q23" s="210">
        <f>SUM(Q24)</f>
        <v>0</v>
      </c>
      <c r="R23" s="210">
        <f t="shared" si="25"/>
        <v>0</v>
      </c>
      <c r="S23" s="210">
        <f>SUM(S24)</f>
        <v>0</v>
      </c>
      <c r="T23" s="210">
        <f t="shared" si="25"/>
        <v>0</v>
      </c>
      <c r="U23" s="210">
        <f>SUM(U24)</f>
        <v>0</v>
      </c>
      <c r="V23" s="210">
        <f t="shared" si="25"/>
        <v>0</v>
      </c>
      <c r="W23" s="209">
        <f>SUM(W24)</f>
        <v>214711</v>
      </c>
      <c r="X23" s="209">
        <f t="shared" si="25"/>
        <v>156395.07</v>
      </c>
      <c r="Y23" s="284"/>
    </row>
    <row r="24" spans="1:25" x14ac:dyDescent="0.35">
      <c r="A24" s="148">
        <v>3121</v>
      </c>
      <c r="B24" s="149" t="s">
        <v>163</v>
      </c>
      <c r="C24" s="274">
        <v>214711</v>
      </c>
      <c r="D24" s="274">
        <v>214711</v>
      </c>
      <c r="E24" s="274">
        <v>156395.07</v>
      </c>
      <c r="F24" s="264"/>
      <c r="G24" s="284"/>
      <c r="H24" s="284"/>
      <c r="I24" s="213">
        <v>3121</v>
      </c>
      <c r="J24" s="214" t="s">
        <v>163</v>
      </c>
      <c r="K24" s="215">
        <f>D24</f>
        <v>214711</v>
      </c>
      <c r="L24" s="215">
        <f>E24</f>
        <v>156395.07</v>
      </c>
      <c r="M24" s="216"/>
      <c r="N24" s="217"/>
      <c r="O24" s="216"/>
      <c r="P24" s="217"/>
      <c r="Q24" s="216"/>
      <c r="R24" s="217"/>
      <c r="S24" s="216"/>
      <c r="T24" s="217"/>
      <c r="U24" s="216"/>
      <c r="V24" s="217"/>
      <c r="W24" s="215">
        <f t="shared" si="21"/>
        <v>214711</v>
      </c>
      <c r="X24" s="218">
        <f t="shared" si="22"/>
        <v>156395.07</v>
      </c>
      <c r="Y24" s="284"/>
    </row>
    <row r="25" spans="1:25" x14ac:dyDescent="0.35">
      <c r="A25" s="146">
        <v>313</v>
      </c>
      <c r="B25" s="147" t="s">
        <v>164</v>
      </c>
      <c r="C25" s="272">
        <f t="shared" ref="C25:E25" si="26">SUM(C26:C27)</f>
        <v>1272588</v>
      </c>
      <c r="D25" s="272">
        <f t="shared" si="26"/>
        <v>1272588</v>
      </c>
      <c r="E25" s="272">
        <f t="shared" si="26"/>
        <v>641261.68999999994</v>
      </c>
      <c r="F25" s="191">
        <f t="shared" ref="F25" si="27">(E25/D25)*100</f>
        <v>50.390361216670279</v>
      </c>
      <c r="G25" s="284"/>
      <c r="H25" s="284"/>
      <c r="I25" s="204">
        <v>313</v>
      </c>
      <c r="J25" s="205" t="s">
        <v>164</v>
      </c>
      <c r="K25" s="209">
        <f t="shared" ref="K25:L25" si="28">SUM(K26:K27)</f>
        <v>1272588</v>
      </c>
      <c r="L25" s="209">
        <f t="shared" si="28"/>
        <v>641261.68999999994</v>
      </c>
      <c r="M25" s="210">
        <f t="shared" ref="M25:P25" si="29">SUM(M26:M27)</f>
        <v>0</v>
      </c>
      <c r="N25" s="210">
        <f t="shared" si="29"/>
        <v>0</v>
      </c>
      <c r="O25" s="210">
        <f t="shared" si="29"/>
        <v>0</v>
      </c>
      <c r="P25" s="210">
        <f t="shared" si="29"/>
        <v>0</v>
      </c>
      <c r="Q25" s="210">
        <f t="shared" ref="Q25:X25" si="30">SUM(Q26:Q27)</f>
        <v>0</v>
      </c>
      <c r="R25" s="210">
        <f t="shared" si="30"/>
        <v>0</v>
      </c>
      <c r="S25" s="210">
        <f t="shared" si="30"/>
        <v>0</v>
      </c>
      <c r="T25" s="210">
        <f t="shared" si="30"/>
        <v>0</v>
      </c>
      <c r="U25" s="210">
        <f t="shared" si="30"/>
        <v>0</v>
      </c>
      <c r="V25" s="210">
        <f t="shared" si="30"/>
        <v>0</v>
      </c>
      <c r="W25" s="209">
        <f t="shared" si="30"/>
        <v>1272588</v>
      </c>
      <c r="X25" s="209">
        <f t="shared" si="30"/>
        <v>641261.68999999994</v>
      </c>
      <c r="Y25" s="284"/>
    </row>
    <row r="26" spans="1:25" x14ac:dyDescent="0.35">
      <c r="A26" s="148">
        <v>3131</v>
      </c>
      <c r="B26" s="149" t="s">
        <v>165</v>
      </c>
      <c r="C26" s="274">
        <v>509469</v>
      </c>
      <c r="D26" s="274">
        <v>509469</v>
      </c>
      <c r="E26" s="274">
        <v>263504.61</v>
      </c>
      <c r="F26" s="264"/>
      <c r="G26" s="284"/>
      <c r="H26" s="284"/>
      <c r="I26" s="213">
        <v>3131</v>
      </c>
      <c r="J26" s="214" t="s">
        <v>165</v>
      </c>
      <c r="K26" s="215">
        <f>D26</f>
        <v>509469</v>
      </c>
      <c r="L26" s="215">
        <f>E26</f>
        <v>263504.61</v>
      </c>
      <c r="M26" s="216"/>
      <c r="N26" s="217"/>
      <c r="O26" s="216"/>
      <c r="P26" s="217"/>
      <c r="Q26" s="216"/>
      <c r="R26" s="217"/>
      <c r="S26" s="216"/>
      <c r="T26" s="217"/>
      <c r="U26" s="216"/>
      <c r="V26" s="217"/>
      <c r="W26" s="215">
        <f t="shared" si="21"/>
        <v>509469</v>
      </c>
      <c r="X26" s="218">
        <f t="shared" si="22"/>
        <v>263504.61</v>
      </c>
      <c r="Y26" s="284"/>
    </row>
    <row r="27" spans="1:25" x14ac:dyDescent="0.35">
      <c r="A27" s="148">
        <v>3132</v>
      </c>
      <c r="B27" s="149" t="s">
        <v>166</v>
      </c>
      <c r="C27" s="274">
        <v>763119</v>
      </c>
      <c r="D27" s="274">
        <v>763119</v>
      </c>
      <c r="E27" s="274">
        <v>377757.08</v>
      </c>
      <c r="F27" s="264"/>
      <c r="G27" s="284"/>
      <c r="H27" s="284"/>
      <c r="I27" s="213">
        <v>3132</v>
      </c>
      <c r="J27" s="214" t="s">
        <v>166</v>
      </c>
      <c r="K27" s="215">
        <f>D27</f>
        <v>763119</v>
      </c>
      <c r="L27" s="215">
        <f>E27</f>
        <v>377757.08</v>
      </c>
      <c r="M27" s="216"/>
      <c r="N27" s="217"/>
      <c r="O27" s="216"/>
      <c r="P27" s="217"/>
      <c r="Q27" s="216"/>
      <c r="R27" s="217"/>
      <c r="S27" s="216"/>
      <c r="T27" s="217"/>
      <c r="U27" s="216"/>
      <c r="V27" s="217"/>
      <c r="W27" s="215">
        <f t="shared" si="21"/>
        <v>763119</v>
      </c>
      <c r="X27" s="218">
        <f t="shared" si="22"/>
        <v>377757.08</v>
      </c>
      <c r="Y27" s="284"/>
    </row>
    <row r="28" spans="1:25" x14ac:dyDescent="0.35">
      <c r="A28" s="146">
        <v>32</v>
      </c>
      <c r="B28" s="147" t="s">
        <v>11</v>
      </c>
      <c r="C28" s="275">
        <f t="shared" ref="C28:E28" si="31">C29+C33+C40+C50</f>
        <v>2127500</v>
      </c>
      <c r="D28" s="275">
        <f t="shared" si="31"/>
        <v>2127500</v>
      </c>
      <c r="E28" s="275">
        <f t="shared" si="31"/>
        <v>1068212.1400000001</v>
      </c>
      <c r="F28" s="191">
        <f t="shared" ref="F28:F29" si="32">(E28/D28)*100</f>
        <v>50.209736310223278</v>
      </c>
      <c r="G28" s="284"/>
      <c r="H28" s="284"/>
      <c r="I28" s="204">
        <v>32</v>
      </c>
      <c r="J28" s="205" t="s">
        <v>11</v>
      </c>
      <c r="K28" s="219">
        <f t="shared" ref="K28:L28" si="33">K29+K33+K40+K50</f>
        <v>2127500</v>
      </c>
      <c r="L28" s="220">
        <f t="shared" si="33"/>
        <v>1068212.1400000001</v>
      </c>
      <c r="M28" s="219">
        <f t="shared" ref="M28:P28" si="34">M29+M33+M40+M50</f>
        <v>126423</v>
      </c>
      <c r="N28" s="220">
        <f t="shared" si="34"/>
        <v>73370.959999999992</v>
      </c>
      <c r="O28" s="219">
        <f t="shared" si="34"/>
        <v>0</v>
      </c>
      <c r="P28" s="220">
        <f t="shared" si="34"/>
        <v>0</v>
      </c>
      <c r="Q28" s="219">
        <f t="shared" ref="Q28:X28" si="35">Q29+Q33+Q40+Q50</f>
        <v>0</v>
      </c>
      <c r="R28" s="220">
        <f t="shared" si="35"/>
        <v>0</v>
      </c>
      <c r="S28" s="219">
        <f t="shared" si="35"/>
        <v>0</v>
      </c>
      <c r="T28" s="220">
        <f t="shared" si="35"/>
        <v>0</v>
      </c>
      <c r="U28" s="219">
        <f t="shared" si="35"/>
        <v>0</v>
      </c>
      <c r="V28" s="220">
        <f t="shared" si="35"/>
        <v>0</v>
      </c>
      <c r="W28" s="219">
        <f>W29+W33+W40+W50</f>
        <v>2253923</v>
      </c>
      <c r="X28" s="220">
        <f t="shared" si="35"/>
        <v>1141583.1000000001</v>
      </c>
      <c r="Y28" s="284"/>
    </row>
    <row r="29" spans="1:25" x14ac:dyDescent="0.35">
      <c r="A29" s="146">
        <v>321</v>
      </c>
      <c r="B29" s="147" t="s">
        <v>41</v>
      </c>
      <c r="C29" s="272">
        <f t="shared" ref="C29:E29" si="36">SUM(C30:C32)</f>
        <v>295707</v>
      </c>
      <c r="D29" s="272">
        <f t="shared" si="36"/>
        <v>295707</v>
      </c>
      <c r="E29" s="272">
        <f t="shared" si="36"/>
        <v>134962.18</v>
      </c>
      <c r="F29" s="191">
        <f t="shared" si="32"/>
        <v>45.640509017371919</v>
      </c>
      <c r="G29" s="284"/>
      <c r="H29" s="284"/>
      <c r="I29" s="204">
        <v>321</v>
      </c>
      <c r="J29" s="205" t="s">
        <v>41</v>
      </c>
      <c r="K29" s="209">
        <f t="shared" ref="K29:L29" si="37">SUM(K30:K32)</f>
        <v>295707</v>
      </c>
      <c r="L29" s="209">
        <f t="shared" si="37"/>
        <v>134962.18</v>
      </c>
      <c r="M29" s="209">
        <f t="shared" ref="M29:P29" si="38">SUM(M30:M32)</f>
        <v>664</v>
      </c>
      <c r="N29" s="209">
        <f t="shared" si="38"/>
        <v>4.0999999999999996</v>
      </c>
      <c r="O29" s="210">
        <f t="shared" si="38"/>
        <v>0</v>
      </c>
      <c r="P29" s="210">
        <f t="shared" si="38"/>
        <v>0</v>
      </c>
      <c r="Q29" s="210">
        <f t="shared" ref="Q29:X29" si="39">SUM(Q30:Q32)</f>
        <v>0</v>
      </c>
      <c r="R29" s="210">
        <f t="shared" si="39"/>
        <v>0</v>
      </c>
      <c r="S29" s="210">
        <f t="shared" si="39"/>
        <v>0</v>
      </c>
      <c r="T29" s="210">
        <f t="shared" si="39"/>
        <v>0</v>
      </c>
      <c r="U29" s="210">
        <f t="shared" si="39"/>
        <v>0</v>
      </c>
      <c r="V29" s="210">
        <f t="shared" si="39"/>
        <v>0</v>
      </c>
      <c r="W29" s="209">
        <f t="shared" si="39"/>
        <v>296371</v>
      </c>
      <c r="X29" s="209">
        <f t="shared" si="39"/>
        <v>134966.28</v>
      </c>
      <c r="Y29" s="284"/>
    </row>
    <row r="30" spans="1:25" x14ac:dyDescent="0.35">
      <c r="A30" s="148">
        <v>3211</v>
      </c>
      <c r="B30" s="149" t="s">
        <v>42</v>
      </c>
      <c r="C30" s="274">
        <v>2389</v>
      </c>
      <c r="D30" s="274">
        <v>2389</v>
      </c>
      <c r="E30" s="274">
        <v>2711.57</v>
      </c>
      <c r="F30" s="264"/>
      <c r="G30" s="284"/>
      <c r="H30" s="284"/>
      <c r="I30" s="213">
        <v>3211</v>
      </c>
      <c r="J30" s="214" t="s">
        <v>42</v>
      </c>
      <c r="K30" s="215">
        <f t="shared" ref="K30:L32" si="40">D30</f>
        <v>2389</v>
      </c>
      <c r="L30" s="215">
        <f t="shared" si="40"/>
        <v>2711.57</v>
      </c>
      <c r="M30" s="215">
        <f>D85</f>
        <v>664</v>
      </c>
      <c r="N30" s="215">
        <f>E85</f>
        <v>4.0999999999999996</v>
      </c>
      <c r="O30" s="216"/>
      <c r="P30" s="217"/>
      <c r="Q30" s="216"/>
      <c r="R30" s="217"/>
      <c r="S30" s="216"/>
      <c r="T30" s="217"/>
      <c r="U30" s="216"/>
      <c r="V30" s="217"/>
      <c r="W30" s="215">
        <f t="shared" ref="W30:X56" si="41">K30+M30+O30+Q30+S30+U30</f>
        <v>3053</v>
      </c>
      <c r="X30" s="218">
        <f t="shared" si="41"/>
        <v>2715.67</v>
      </c>
      <c r="Y30" s="284"/>
    </row>
    <row r="31" spans="1:25" x14ac:dyDescent="0.35">
      <c r="A31" s="148">
        <v>3212</v>
      </c>
      <c r="B31" s="149" t="s">
        <v>167</v>
      </c>
      <c r="C31" s="274">
        <v>291991</v>
      </c>
      <c r="D31" s="274">
        <v>291991</v>
      </c>
      <c r="E31" s="274">
        <v>132250.60999999999</v>
      </c>
      <c r="F31" s="264"/>
      <c r="G31" s="284"/>
      <c r="H31" s="284"/>
      <c r="I31" s="213">
        <v>3212</v>
      </c>
      <c r="J31" s="214" t="s">
        <v>167</v>
      </c>
      <c r="K31" s="215">
        <f t="shared" si="40"/>
        <v>291991</v>
      </c>
      <c r="L31" s="215">
        <f t="shared" si="40"/>
        <v>132250.60999999999</v>
      </c>
      <c r="M31" s="216"/>
      <c r="N31" s="217"/>
      <c r="O31" s="216"/>
      <c r="P31" s="217"/>
      <c r="Q31" s="216"/>
      <c r="R31" s="217"/>
      <c r="S31" s="216"/>
      <c r="T31" s="217"/>
      <c r="U31" s="216"/>
      <c r="V31" s="217"/>
      <c r="W31" s="215">
        <f t="shared" si="41"/>
        <v>291991</v>
      </c>
      <c r="X31" s="218">
        <f t="shared" si="41"/>
        <v>132250.60999999999</v>
      </c>
      <c r="Y31" s="284"/>
    </row>
    <row r="32" spans="1:25" x14ac:dyDescent="0.35">
      <c r="A32" s="148">
        <v>3213</v>
      </c>
      <c r="B32" s="149" t="s">
        <v>168</v>
      </c>
      <c r="C32" s="274">
        <v>1327</v>
      </c>
      <c r="D32" s="274">
        <v>1327</v>
      </c>
      <c r="E32" s="274"/>
      <c r="F32" s="264"/>
      <c r="G32" s="284"/>
      <c r="H32" s="284"/>
      <c r="I32" s="213">
        <v>3213</v>
      </c>
      <c r="J32" s="214" t="s">
        <v>168</v>
      </c>
      <c r="K32" s="215">
        <f t="shared" si="40"/>
        <v>1327</v>
      </c>
      <c r="L32" s="215">
        <f t="shared" si="40"/>
        <v>0</v>
      </c>
      <c r="M32" s="215">
        <f>D86</f>
        <v>0</v>
      </c>
      <c r="N32" s="215">
        <f>E86</f>
        <v>0</v>
      </c>
      <c r="O32" s="216"/>
      <c r="P32" s="217"/>
      <c r="Q32" s="216"/>
      <c r="R32" s="217"/>
      <c r="S32" s="216"/>
      <c r="T32" s="217"/>
      <c r="U32" s="216"/>
      <c r="V32" s="217"/>
      <c r="W32" s="215">
        <f t="shared" si="41"/>
        <v>1327</v>
      </c>
      <c r="X32" s="218">
        <f t="shared" si="41"/>
        <v>0</v>
      </c>
      <c r="Y32" s="284"/>
    </row>
    <row r="33" spans="1:25" x14ac:dyDescent="0.35">
      <c r="A33" s="146">
        <v>322</v>
      </c>
      <c r="B33" s="147" t="s">
        <v>170</v>
      </c>
      <c r="C33" s="272">
        <f>SUM(C34:C39)</f>
        <v>1335854</v>
      </c>
      <c r="D33" s="272">
        <f t="shared" ref="D33:E33" si="42">SUM(D34:D39)</f>
        <v>1335854</v>
      </c>
      <c r="E33" s="272">
        <f t="shared" si="42"/>
        <v>686452.14000000013</v>
      </c>
      <c r="F33" s="191">
        <f t="shared" ref="F33" si="43">(E33/D33)*100</f>
        <v>51.386763822992641</v>
      </c>
      <c r="G33" s="284"/>
      <c r="H33" s="284"/>
      <c r="I33" s="204">
        <v>322</v>
      </c>
      <c r="J33" s="205" t="s">
        <v>170</v>
      </c>
      <c r="K33" s="209">
        <f>SUM(K34:K39)</f>
        <v>1335854</v>
      </c>
      <c r="L33" s="209">
        <f t="shared" ref="L33:N33" si="44">SUM(L34:L39)</f>
        <v>686452.14000000013</v>
      </c>
      <c r="M33" s="209">
        <f>SUM(M34:M39)</f>
        <v>66363</v>
      </c>
      <c r="N33" s="209">
        <f t="shared" si="44"/>
        <v>34771.1</v>
      </c>
      <c r="O33" s="209">
        <f>SUM(O34:O39)</f>
        <v>0</v>
      </c>
      <c r="P33" s="209">
        <f t="shared" ref="P33" si="45">SUM(P34:P39)</f>
        <v>0</v>
      </c>
      <c r="Q33" s="209">
        <f>SUM(Q34:Q39)</f>
        <v>0</v>
      </c>
      <c r="R33" s="209">
        <f t="shared" ref="R33" si="46">SUM(R34:R39)</f>
        <v>0</v>
      </c>
      <c r="S33" s="210">
        <f>SUM(S34:S39)</f>
        <v>0</v>
      </c>
      <c r="T33" s="210">
        <f t="shared" ref="T33" si="47">SUM(T34:T39)</f>
        <v>0</v>
      </c>
      <c r="U33" s="210">
        <f>SUM(U34:U39)</f>
        <v>0</v>
      </c>
      <c r="V33" s="210">
        <f t="shared" ref="V33" si="48">SUM(V34:V39)</f>
        <v>0</v>
      </c>
      <c r="W33" s="209">
        <f>SUM(W34:W39)</f>
        <v>1402217</v>
      </c>
      <c r="X33" s="209">
        <f t="shared" ref="X33" si="49">SUM(X34:X39)</f>
        <v>721223.24000000011</v>
      </c>
      <c r="Y33" s="284"/>
    </row>
    <row r="34" spans="1:25" x14ac:dyDescent="0.35">
      <c r="A34" s="148">
        <v>3221</v>
      </c>
      <c r="B34" s="149" t="s">
        <v>171</v>
      </c>
      <c r="C34" s="274">
        <v>66361</v>
      </c>
      <c r="D34" s="274">
        <v>66361</v>
      </c>
      <c r="E34" s="274">
        <v>49030.87</v>
      </c>
      <c r="F34" s="264"/>
      <c r="G34" s="284"/>
      <c r="H34" s="284"/>
      <c r="I34" s="213">
        <v>3221</v>
      </c>
      <c r="J34" s="214" t="s">
        <v>171</v>
      </c>
      <c r="K34" s="215">
        <f t="shared" ref="K34:L39" si="50">D34</f>
        <v>66361</v>
      </c>
      <c r="L34" s="215">
        <f t="shared" si="50"/>
        <v>49030.87</v>
      </c>
      <c r="M34" s="215">
        <f t="shared" ref="M34:N39" si="51">D88</f>
        <v>2655</v>
      </c>
      <c r="N34" s="215">
        <f t="shared" si="51"/>
        <v>842.75</v>
      </c>
      <c r="O34" s="215">
        <f t="shared" ref="O34:P37" si="52">D128</f>
        <v>0</v>
      </c>
      <c r="P34" s="215">
        <f t="shared" si="52"/>
        <v>0</v>
      </c>
      <c r="Q34" s="215">
        <f t="shared" ref="Q34:R37" si="53">D139</f>
        <v>0</v>
      </c>
      <c r="R34" s="215">
        <f t="shared" si="53"/>
        <v>0</v>
      </c>
      <c r="S34" s="216"/>
      <c r="T34" s="217"/>
      <c r="U34" s="216"/>
      <c r="V34" s="217"/>
      <c r="W34" s="215">
        <f t="shared" si="41"/>
        <v>69016</v>
      </c>
      <c r="X34" s="218">
        <f t="shared" si="41"/>
        <v>49873.62</v>
      </c>
      <c r="Y34" s="284"/>
    </row>
    <row r="35" spans="1:25" x14ac:dyDescent="0.35">
      <c r="A35" s="148">
        <v>3222</v>
      </c>
      <c r="B35" s="149" t="s">
        <v>172</v>
      </c>
      <c r="C35" s="274">
        <v>623797</v>
      </c>
      <c r="D35" s="274">
        <v>623797</v>
      </c>
      <c r="E35" s="274">
        <v>357287.03</v>
      </c>
      <c r="F35" s="264"/>
      <c r="G35" s="284"/>
      <c r="H35" s="284"/>
      <c r="I35" s="213">
        <v>3222</v>
      </c>
      <c r="J35" s="214" t="s">
        <v>172</v>
      </c>
      <c r="K35" s="215">
        <f t="shared" si="50"/>
        <v>623797</v>
      </c>
      <c r="L35" s="215">
        <f t="shared" si="50"/>
        <v>357287.03</v>
      </c>
      <c r="M35" s="215">
        <f t="shared" si="51"/>
        <v>13272</v>
      </c>
      <c r="N35" s="215">
        <f t="shared" si="51"/>
        <v>8705</v>
      </c>
      <c r="O35" s="215">
        <f t="shared" si="52"/>
        <v>0</v>
      </c>
      <c r="P35" s="215">
        <f t="shared" si="52"/>
        <v>0</v>
      </c>
      <c r="Q35" s="215">
        <f t="shared" si="53"/>
        <v>0</v>
      </c>
      <c r="R35" s="215">
        <f t="shared" si="53"/>
        <v>0</v>
      </c>
      <c r="S35" s="216"/>
      <c r="T35" s="217"/>
      <c r="U35" s="216"/>
      <c r="V35" s="217"/>
      <c r="W35" s="215">
        <f t="shared" si="41"/>
        <v>637069</v>
      </c>
      <c r="X35" s="218">
        <f t="shared" si="41"/>
        <v>365992.03</v>
      </c>
      <c r="Y35" s="284"/>
    </row>
    <row r="36" spans="1:25" x14ac:dyDescent="0.35">
      <c r="A36" s="148">
        <v>3223</v>
      </c>
      <c r="B36" s="149" t="s">
        <v>173</v>
      </c>
      <c r="C36" s="274">
        <v>596589</v>
      </c>
      <c r="D36" s="274">
        <v>596589</v>
      </c>
      <c r="E36" s="274">
        <v>252198.28</v>
      </c>
      <c r="F36" s="264"/>
      <c r="G36" s="284"/>
      <c r="H36" s="284"/>
      <c r="I36" s="213">
        <v>3223</v>
      </c>
      <c r="J36" s="214" t="s">
        <v>173</v>
      </c>
      <c r="K36" s="215">
        <f t="shared" si="50"/>
        <v>596589</v>
      </c>
      <c r="L36" s="215">
        <f t="shared" si="50"/>
        <v>252198.28</v>
      </c>
      <c r="M36" s="215">
        <f t="shared" si="51"/>
        <v>2654</v>
      </c>
      <c r="N36" s="215">
        <f t="shared" si="51"/>
        <v>953.46</v>
      </c>
      <c r="O36" s="215">
        <f t="shared" si="52"/>
        <v>0</v>
      </c>
      <c r="P36" s="215">
        <f t="shared" si="52"/>
        <v>0</v>
      </c>
      <c r="Q36" s="215">
        <f t="shared" si="53"/>
        <v>0</v>
      </c>
      <c r="R36" s="215">
        <f t="shared" si="53"/>
        <v>0</v>
      </c>
      <c r="S36" s="216"/>
      <c r="T36" s="217"/>
      <c r="U36" s="216"/>
      <c r="V36" s="217"/>
      <c r="W36" s="215">
        <f t="shared" si="41"/>
        <v>599243</v>
      </c>
      <c r="X36" s="218">
        <f t="shared" si="41"/>
        <v>253151.74</v>
      </c>
      <c r="Y36" s="284"/>
    </row>
    <row r="37" spans="1:25" x14ac:dyDescent="0.35">
      <c r="A37" s="148">
        <v>3224</v>
      </c>
      <c r="B37" s="149" t="s">
        <v>174</v>
      </c>
      <c r="C37" s="274">
        <v>35835</v>
      </c>
      <c r="D37" s="274">
        <v>35835</v>
      </c>
      <c r="E37" s="274">
        <v>18138.66</v>
      </c>
      <c r="F37" s="264"/>
      <c r="G37" s="284"/>
      <c r="H37" s="284"/>
      <c r="I37" s="213">
        <v>3224</v>
      </c>
      <c r="J37" s="214" t="s">
        <v>174</v>
      </c>
      <c r="K37" s="215">
        <f t="shared" si="50"/>
        <v>35835</v>
      </c>
      <c r="L37" s="215">
        <f t="shared" si="50"/>
        <v>18138.66</v>
      </c>
      <c r="M37" s="215">
        <f t="shared" si="51"/>
        <v>39817</v>
      </c>
      <c r="N37" s="215">
        <f t="shared" si="51"/>
        <v>20711.52</v>
      </c>
      <c r="O37" s="215">
        <f t="shared" si="52"/>
        <v>0</v>
      </c>
      <c r="P37" s="215">
        <f t="shared" si="52"/>
        <v>0</v>
      </c>
      <c r="Q37" s="215">
        <f t="shared" si="53"/>
        <v>0</v>
      </c>
      <c r="R37" s="215">
        <f t="shared" si="53"/>
        <v>0</v>
      </c>
      <c r="S37" s="216"/>
      <c r="T37" s="217"/>
      <c r="U37" s="216"/>
      <c r="V37" s="217"/>
      <c r="W37" s="215">
        <f t="shared" si="41"/>
        <v>75652</v>
      </c>
      <c r="X37" s="218">
        <f t="shared" si="41"/>
        <v>38850.18</v>
      </c>
      <c r="Y37" s="284"/>
    </row>
    <row r="38" spans="1:25" x14ac:dyDescent="0.35">
      <c r="A38" s="148">
        <v>3225</v>
      </c>
      <c r="B38" s="149" t="s">
        <v>175</v>
      </c>
      <c r="C38" s="274">
        <v>6636</v>
      </c>
      <c r="D38" s="274">
        <v>6636</v>
      </c>
      <c r="E38" s="274">
        <v>4020.68</v>
      </c>
      <c r="F38" s="264"/>
      <c r="G38" s="284"/>
      <c r="H38" s="284"/>
      <c r="I38" s="213">
        <v>3225</v>
      </c>
      <c r="J38" s="214" t="s">
        <v>175</v>
      </c>
      <c r="K38" s="215">
        <f t="shared" si="50"/>
        <v>6636</v>
      </c>
      <c r="L38" s="215">
        <f t="shared" si="50"/>
        <v>4020.68</v>
      </c>
      <c r="M38" s="215">
        <f t="shared" si="51"/>
        <v>3982</v>
      </c>
      <c r="N38" s="215">
        <f t="shared" si="51"/>
        <v>3558.37</v>
      </c>
      <c r="O38" s="216"/>
      <c r="P38" s="217"/>
      <c r="Q38" s="216"/>
      <c r="R38" s="217"/>
      <c r="S38" s="216"/>
      <c r="T38" s="217"/>
      <c r="U38" s="216"/>
      <c r="V38" s="217"/>
      <c r="W38" s="215">
        <f t="shared" si="41"/>
        <v>10618</v>
      </c>
      <c r="X38" s="218">
        <f t="shared" si="41"/>
        <v>7579.0499999999993</v>
      </c>
      <c r="Y38" s="284"/>
    </row>
    <row r="39" spans="1:25" x14ac:dyDescent="0.35">
      <c r="A39" s="148">
        <v>3227</v>
      </c>
      <c r="B39" s="149" t="s">
        <v>176</v>
      </c>
      <c r="C39" s="274">
        <v>6636</v>
      </c>
      <c r="D39" s="274">
        <v>6636</v>
      </c>
      <c r="E39" s="274">
        <v>5776.62</v>
      </c>
      <c r="F39" s="264"/>
      <c r="G39" s="284"/>
      <c r="H39" s="284"/>
      <c r="I39" s="213">
        <v>3227</v>
      </c>
      <c r="J39" s="214" t="s">
        <v>176</v>
      </c>
      <c r="K39" s="215">
        <f t="shared" si="50"/>
        <v>6636</v>
      </c>
      <c r="L39" s="215">
        <f t="shared" si="50"/>
        <v>5776.62</v>
      </c>
      <c r="M39" s="215">
        <f t="shared" si="51"/>
        <v>3983</v>
      </c>
      <c r="N39" s="215">
        <f t="shared" si="51"/>
        <v>0</v>
      </c>
      <c r="O39" s="216"/>
      <c r="P39" s="217"/>
      <c r="Q39" s="216"/>
      <c r="R39" s="217"/>
      <c r="S39" s="216"/>
      <c r="T39" s="217"/>
      <c r="U39" s="216"/>
      <c r="V39" s="217"/>
      <c r="W39" s="215">
        <f t="shared" si="41"/>
        <v>10619</v>
      </c>
      <c r="X39" s="218">
        <f t="shared" si="41"/>
        <v>5776.62</v>
      </c>
      <c r="Y39" s="284"/>
    </row>
    <row r="40" spans="1:25" x14ac:dyDescent="0.35">
      <c r="A40" s="146">
        <v>323</v>
      </c>
      <c r="B40" s="147" t="s">
        <v>177</v>
      </c>
      <c r="C40" s="272">
        <f>SUM(C41:C49)</f>
        <v>403144</v>
      </c>
      <c r="D40" s="272">
        <f t="shared" ref="D40:E40" si="54">SUM(D41:D49)</f>
        <v>403144</v>
      </c>
      <c r="E40" s="272">
        <f t="shared" si="54"/>
        <v>189575.27000000002</v>
      </c>
      <c r="F40" s="191">
        <f t="shared" ref="F40" si="55">(E40/D40)*100</f>
        <v>47.024207231163061</v>
      </c>
      <c r="G40" s="284"/>
      <c r="H40" s="284"/>
      <c r="I40" s="204">
        <v>323</v>
      </c>
      <c r="J40" s="205" t="s">
        <v>177</v>
      </c>
      <c r="K40" s="209">
        <f>SUM(K41:K49)</f>
        <v>403144</v>
      </c>
      <c r="L40" s="209">
        <f t="shared" ref="L40:N40" si="56">SUM(L41:L49)</f>
        <v>189575.27000000002</v>
      </c>
      <c r="M40" s="209">
        <f>SUM(M41:M49)</f>
        <v>16590</v>
      </c>
      <c r="N40" s="209">
        <f t="shared" si="56"/>
        <v>3865.9199999999996</v>
      </c>
      <c r="O40" s="209">
        <f>SUM(O41:O49)</f>
        <v>0</v>
      </c>
      <c r="P40" s="209">
        <f t="shared" ref="P40" si="57">SUM(P41:P49)</f>
        <v>0</v>
      </c>
      <c r="Q40" s="209">
        <f>SUM(Q41:Q49)</f>
        <v>0</v>
      </c>
      <c r="R40" s="209">
        <f t="shared" ref="R40" si="58">SUM(R41:R49)</f>
        <v>0</v>
      </c>
      <c r="S40" s="210">
        <f>SUM(S41:S49)</f>
        <v>0</v>
      </c>
      <c r="T40" s="210">
        <f t="shared" ref="T40" si="59">SUM(T41:T49)</f>
        <v>0</v>
      </c>
      <c r="U40" s="210">
        <f>SUM(U41:U49)</f>
        <v>0</v>
      </c>
      <c r="V40" s="210">
        <f t="shared" ref="V40" si="60">SUM(V41:V49)</f>
        <v>0</v>
      </c>
      <c r="W40" s="209">
        <f>SUM(W41:W49)</f>
        <v>419734</v>
      </c>
      <c r="X40" s="209">
        <f t="shared" ref="X40" si="61">SUM(X41:X49)</f>
        <v>193441.19</v>
      </c>
      <c r="Y40" s="284"/>
    </row>
    <row r="41" spans="1:25" x14ac:dyDescent="0.35">
      <c r="A41" s="148">
        <v>3231</v>
      </c>
      <c r="B41" s="149" t="s">
        <v>178</v>
      </c>
      <c r="C41" s="274">
        <v>6636</v>
      </c>
      <c r="D41" s="274">
        <v>6636</v>
      </c>
      <c r="E41" s="274">
        <v>3728.28</v>
      </c>
      <c r="F41" s="264"/>
      <c r="G41" s="284"/>
      <c r="H41" s="284"/>
      <c r="I41" s="213">
        <v>3231</v>
      </c>
      <c r="J41" s="214" t="s">
        <v>178</v>
      </c>
      <c r="K41" s="215">
        <f t="shared" ref="K41:K49" si="62">D41</f>
        <v>6636</v>
      </c>
      <c r="L41" s="215">
        <f t="shared" ref="L41:L49" si="63">E41</f>
        <v>3728.28</v>
      </c>
      <c r="M41" s="215">
        <f t="shared" ref="M41:N44" si="64">D95</f>
        <v>664</v>
      </c>
      <c r="N41" s="215">
        <f t="shared" si="64"/>
        <v>126.73</v>
      </c>
      <c r="O41" s="216"/>
      <c r="P41" s="217"/>
      <c r="Q41" s="216"/>
      <c r="R41" s="217"/>
      <c r="S41" s="216"/>
      <c r="T41" s="217"/>
      <c r="U41" s="216"/>
      <c r="V41" s="217"/>
      <c r="W41" s="215">
        <f t="shared" si="41"/>
        <v>7300</v>
      </c>
      <c r="X41" s="218">
        <f t="shared" si="41"/>
        <v>3855.01</v>
      </c>
      <c r="Y41" s="284"/>
    </row>
    <row r="42" spans="1:25" x14ac:dyDescent="0.35">
      <c r="A42" s="148">
        <v>3232</v>
      </c>
      <c r="B42" s="149" t="s">
        <v>179</v>
      </c>
      <c r="C42" s="274">
        <v>39817</v>
      </c>
      <c r="D42" s="274">
        <v>39817</v>
      </c>
      <c r="E42" s="274">
        <v>36385.85</v>
      </c>
      <c r="F42" s="264"/>
      <c r="G42" s="284"/>
      <c r="H42" s="284"/>
      <c r="I42" s="213">
        <v>3232</v>
      </c>
      <c r="J42" s="214" t="s">
        <v>179</v>
      </c>
      <c r="K42" s="215">
        <f t="shared" si="62"/>
        <v>39817</v>
      </c>
      <c r="L42" s="215">
        <f t="shared" si="63"/>
        <v>36385.85</v>
      </c>
      <c r="M42" s="215">
        <f t="shared" si="64"/>
        <v>13272</v>
      </c>
      <c r="N42" s="215">
        <f t="shared" si="64"/>
        <v>1062.0899999999999</v>
      </c>
      <c r="O42" s="215">
        <f>D133</f>
        <v>0</v>
      </c>
      <c r="P42" s="215">
        <f>E133</f>
        <v>0</v>
      </c>
      <c r="Q42" s="215">
        <f>D144</f>
        <v>0</v>
      </c>
      <c r="R42" s="215">
        <f>E144</f>
        <v>0</v>
      </c>
      <c r="S42" s="216"/>
      <c r="T42" s="217"/>
      <c r="U42" s="216"/>
      <c r="V42" s="217"/>
      <c r="W42" s="215">
        <f t="shared" si="41"/>
        <v>53089</v>
      </c>
      <c r="X42" s="218">
        <f t="shared" si="41"/>
        <v>37447.939999999995</v>
      </c>
      <c r="Y42" s="284"/>
    </row>
    <row r="43" spans="1:25" x14ac:dyDescent="0.35">
      <c r="A43" s="148">
        <v>3233</v>
      </c>
      <c r="B43" s="149" t="s">
        <v>180</v>
      </c>
      <c r="C43" s="274">
        <v>6636</v>
      </c>
      <c r="D43" s="274">
        <v>6636</v>
      </c>
      <c r="E43" s="274">
        <v>3847.87</v>
      </c>
      <c r="F43" s="264"/>
      <c r="G43" s="284"/>
      <c r="H43" s="284"/>
      <c r="I43" s="213">
        <v>3233</v>
      </c>
      <c r="J43" s="214" t="s">
        <v>180</v>
      </c>
      <c r="K43" s="215">
        <f t="shared" si="62"/>
        <v>6636</v>
      </c>
      <c r="L43" s="215">
        <f t="shared" si="63"/>
        <v>3847.87</v>
      </c>
      <c r="M43" s="215">
        <f t="shared" si="64"/>
        <v>0</v>
      </c>
      <c r="N43" s="215">
        <f t="shared" si="64"/>
        <v>0</v>
      </c>
      <c r="O43" s="216"/>
      <c r="P43" s="217"/>
      <c r="Q43" s="216"/>
      <c r="R43" s="217"/>
      <c r="S43" s="216"/>
      <c r="T43" s="217"/>
      <c r="U43" s="216"/>
      <c r="V43" s="217"/>
      <c r="W43" s="215">
        <f t="shared" si="41"/>
        <v>6636</v>
      </c>
      <c r="X43" s="218">
        <f t="shared" si="41"/>
        <v>3847.87</v>
      </c>
      <c r="Y43" s="284"/>
    </row>
    <row r="44" spans="1:25" x14ac:dyDescent="0.35">
      <c r="A44" s="148">
        <v>3234</v>
      </c>
      <c r="B44" s="149" t="s">
        <v>181</v>
      </c>
      <c r="C44" s="274">
        <v>232265</v>
      </c>
      <c r="D44" s="274">
        <v>232265</v>
      </c>
      <c r="E44" s="274">
        <v>123527.69</v>
      </c>
      <c r="F44" s="264"/>
      <c r="G44" s="284"/>
      <c r="H44" s="284"/>
      <c r="I44" s="213">
        <v>3234</v>
      </c>
      <c r="J44" s="214" t="s">
        <v>181</v>
      </c>
      <c r="K44" s="215">
        <f t="shared" si="62"/>
        <v>232265</v>
      </c>
      <c r="L44" s="215">
        <f t="shared" si="63"/>
        <v>123527.69</v>
      </c>
      <c r="M44" s="215">
        <f t="shared" si="64"/>
        <v>0</v>
      </c>
      <c r="N44" s="215">
        <f t="shared" si="64"/>
        <v>0</v>
      </c>
      <c r="O44" s="216"/>
      <c r="P44" s="217"/>
      <c r="Q44" s="216"/>
      <c r="R44" s="217"/>
      <c r="S44" s="216"/>
      <c r="T44" s="217"/>
      <c r="U44" s="216"/>
      <c r="V44" s="217"/>
      <c r="W44" s="215">
        <f t="shared" si="41"/>
        <v>232265</v>
      </c>
      <c r="X44" s="218">
        <f t="shared" si="41"/>
        <v>123527.69</v>
      </c>
      <c r="Y44" s="284"/>
    </row>
    <row r="45" spans="1:25" x14ac:dyDescent="0.35">
      <c r="A45" s="148">
        <v>3235</v>
      </c>
      <c r="B45" s="149" t="s">
        <v>182</v>
      </c>
      <c r="C45" s="274"/>
      <c r="D45" s="274"/>
      <c r="E45" s="274"/>
      <c r="F45" s="264"/>
      <c r="G45" s="284"/>
      <c r="H45" s="284"/>
      <c r="I45" s="213">
        <v>3235</v>
      </c>
      <c r="J45" s="214" t="s">
        <v>182</v>
      </c>
      <c r="K45" s="215">
        <f t="shared" si="62"/>
        <v>0</v>
      </c>
      <c r="L45" s="215">
        <f t="shared" si="63"/>
        <v>0</v>
      </c>
      <c r="M45" s="216"/>
      <c r="N45" s="216"/>
      <c r="O45" s="216"/>
      <c r="P45" s="217"/>
      <c r="Q45" s="216"/>
      <c r="R45" s="217"/>
      <c r="S45" s="216"/>
      <c r="T45" s="217"/>
      <c r="U45" s="216"/>
      <c r="V45" s="217"/>
      <c r="W45" s="215">
        <f t="shared" si="41"/>
        <v>0</v>
      </c>
      <c r="X45" s="218">
        <f t="shared" si="41"/>
        <v>0</v>
      </c>
      <c r="Y45" s="284"/>
    </row>
    <row r="46" spans="1:25" x14ac:dyDescent="0.35">
      <c r="A46" s="148">
        <v>3236</v>
      </c>
      <c r="B46" s="149" t="s">
        <v>183</v>
      </c>
      <c r="C46" s="274">
        <v>66361</v>
      </c>
      <c r="D46" s="274">
        <v>66361</v>
      </c>
      <c r="E46" s="274">
        <v>6783.2</v>
      </c>
      <c r="F46" s="264"/>
      <c r="G46" s="284"/>
      <c r="H46" s="284"/>
      <c r="I46" s="213">
        <v>3236</v>
      </c>
      <c r="J46" s="214" t="s">
        <v>183</v>
      </c>
      <c r="K46" s="215">
        <f t="shared" si="62"/>
        <v>66361</v>
      </c>
      <c r="L46" s="215">
        <f t="shared" si="63"/>
        <v>6783.2</v>
      </c>
      <c r="M46" s="215">
        <f>D99</f>
        <v>0</v>
      </c>
      <c r="N46" s="215">
        <f>E99</f>
        <v>402.38</v>
      </c>
      <c r="O46" s="216"/>
      <c r="P46" s="217"/>
      <c r="Q46" s="216"/>
      <c r="R46" s="217"/>
      <c r="S46" s="216"/>
      <c r="T46" s="217"/>
      <c r="U46" s="216"/>
      <c r="V46" s="217"/>
      <c r="W46" s="215">
        <f t="shared" si="41"/>
        <v>66361</v>
      </c>
      <c r="X46" s="218">
        <f t="shared" si="41"/>
        <v>7185.58</v>
      </c>
      <c r="Y46" s="284"/>
    </row>
    <row r="47" spans="1:25" x14ac:dyDescent="0.35">
      <c r="A47" s="148">
        <v>3237</v>
      </c>
      <c r="B47" s="149" t="s">
        <v>184</v>
      </c>
      <c r="C47" s="274">
        <v>44595</v>
      </c>
      <c r="D47" s="274">
        <v>44595</v>
      </c>
      <c r="E47" s="274">
        <v>9095.91</v>
      </c>
      <c r="F47" s="264"/>
      <c r="G47" s="284"/>
      <c r="H47" s="284"/>
      <c r="I47" s="213">
        <v>3237</v>
      </c>
      <c r="J47" s="214" t="s">
        <v>184</v>
      </c>
      <c r="K47" s="215">
        <f t="shared" si="62"/>
        <v>44595</v>
      </c>
      <c r="L47" s="215">
        <f t="shared" si="63"/>
        <v>9095.91</v>
      </c>
      <c r="M47" s="215">
        <f>D100</f>
        <v>0</v>
      </c>
      <c r="N47" s="215">
        <f>E100</f>
        <v>1454.06</v>
      </c>
      <c r="O47" s="215">
        <f>D134</f>
        <v>0</v>
      </c>
      <c r="P47" s="215">
        <f>E134</f>
        <v>0</v>
      </c>
      <c r="Q47" s="216"/>
      <c r="R47" s="217"/>
      <c r="S47" s="216"/>
      <c r="T47" s="217"/>
      <c r="U47" s="216"/>
      <c r="V47" s="217"/>
      <c r="W47" s="215">
        <f t="shared" si="41"/>
        <v>44595</v>
      </c>
      <c r="X47" s="218">
        <f t="shared" si="41"/>
        <v>10549.97</v>
      </c>
      <c r="Y47" s="284"/>
    </row>
    <row r="48" spans="1:25" x14ac:dyDescent="0.35">
      <c r="A48" s="148">
        <v>3238</v>
      </c>
      <c r="B48" s="149" t="s">
        <v>185</v>
      </c>
      <c r="C48" s="274">
        <v>198</v>
      </c>
      <c r="D48" s="274">
        <v>198</v>
      </c>
      <c r="E48" s="274">
        <v>59.04</v>
      </c>
      <c r="F48" s="264"/>
      <c r="G48" s="284"/>
      <c r="H48" s="284"/>
      <c r="I48" s="213">
        <v>3238</v>
      </c>
      <c r="J48" s="214" t="s">
        <v>185</v>
      </c>
      <c r="K48" s="215">
        <f t="shared" si="62"/>
        <v>198</v>
      </c>
      <c r="L48" s="215">
        <f t="shared" si="63"/>
        <v>59.04</v>
      </c>
      <c r="M48" s="216"/>
      <c r="N48" s="216"/>
      <c r="O48" s="216"/>
      <c r="P48" s="216"/>
      <c r="Q48" s="216"/>
      <c r="R48" s="217"/>
      <c r="S48" s="216"/>
      <c r="T48" s="217"/>
      <c r="U48" s="216"/>
      <c r="V48" s="217"/>
      <c r="W48" s="215">
        <f t="shared" si="41"/>
        <v>198</v>
      </c>
      <c r="X48" s="218">
        <f t="shared" si="41"/>
        <v>59.04</v>
      </c>
      <c r="Y48" s="284"/>
    </row>
    <row r="49" spans="1:25" x14ac:dyDescent="0.35">
      <c r="A49" s="148">
        <v>3239</v>
      </c>
      <c r="B49" s="149" t="s">
        <v>186</v>
      </c>
      <c r="C49" s="274">
        <v>6636</v>
      </c>
      <c r="D49" s="274">
        <v>6636</v>
      </c>
      <c r="E49" s="274">
        <v>6147.43</v>
      </c>
      <c r="F49" s="264"/>
      <c r="G49" s="284"/>
      <c r="H49" s="284"/>
      <c r="I49" s="213">
        <v>3239</v>
      </c>
      <c r="J49" s="214" t="s">
        <v>186</v>
      </c>
      <c r="K49" s="215">
        <f t="shared" si="62"/>
        <v>6636</v>
      </c>
      <c r="L49" s="215">
        <f t="shared" si="63"/>
        <v>6147.43</v>
      </c>
      <c r="M49" s="215">
        <f>D101</f>
        <v>2654</v>
      </c>
      <c r="N49" s="215">
        <f>E101</f>
        <v>820.66</v>
      </c>
      <c r="O49" s="215">
        <f>D135</f>
        <v>0</v>
      </c>
      <c r="P49" s="215">
        <f>E135</f>
        <v>0</v>
      </c>
      <c r="Q49" s="215">
        <f>D145</f>
        <v>0</v>
      </c>
      <c r="R49" s="215">
        <f>E145</f>
        <v>0</v>
      </c>
      <c r="S49" s="216"/>
      <c r="T49" s="217"/>
      <c r="U49" s="216"/>
      <c r="V49" s="217"/>
      <c r="W49" s="215">
        <f t="shared" si="41"/>
        <v>9290</v>
      </c>
      <c r="X49" s="218">
        <f t="shared" si="41"/>
        <v>6968.09</v>
      </c>
      <c r="Y49" s="284"/>
    </row>
    <row r="50" spans="1:25" x14ac:dyDescent="0.35">
      <c r="A50" s="146">
        <v>329</v>
      </c>
      <c r="B50" s="147" t="s">
        <v>195</v>
      </c>
      <c r="C50" s="272">
        <f>SUM(C51:C56)</f>
        <v>92795</v>
      </c>
      <c r="D50" s="272">
        <f>SUM(D51:D56)</f>
        <v>92795</v>
      </c>
      <c r="E50" s="272">
        <f>SUM(E51:E56)</f>
        <v>57222.549999999996</v>
      </c>
      <c r="F50" s="191">
        <f t="shared" ref="F50" si="65">(E50/D50)*100</f>
        <v>61.665553100921379</v>
      </c>
      <c r="G50" s="284"/>
      <c r="H50" s="284"/>
      <c r="I50" s="204">
        <v>329</v>
      </c>
      <c r="J50" s="205" t="s">
        <v>195</v>
      </c>
      <c r="K50" s="209">
        <f t="shared" ref="K50:X50" si="66">SUM(K51:K56)</f>
        <v>92795</v>
      </c>
      <c r="L50" s="209">
        <f t="shared" si="66"/>
        <v>57222.549999999996</v>
      </c>
      <c r="M50" s="209">
        <f t="shared" si="66"/>
        <v>42806</v>
      </c>
      <c r="N50" s="209">
        <f t="shared" si="66"/>
        <v>34729.839999999997</v>
      </c>
      <c r="O50" s="209">
        <f t="shared" si="66"/>
        <v>0</v>
      </c>
      <c r="P50" s="209">
        <f t="shared" si="66"/>
        <v>0</v>
      </c>
      <c r="Q50" s="209">
        <f t="shared" si="66"/>
        <v>0</v>
      </c>
      <c r="R50" s="209">
        <f t="shared" si="66"/>
        <v>0</v>
      </c>
      <c r="S50" s="209">
        <f t="shared" si="66"/>
        <v>0</v>
      </c>
      <c r="T50" s="209">
        <f t="shared" si="66"/>
        <v>0</v>
      </c>
      <c r="U50" s="209">
        <f t="shared" si="66"/>
        <v>0</v>
      </c>
      <c r="V50" s="209">
        <f t="shared" si="66"/>
        <v>0</v>
      </c>
      <c r="W50" s="209">
        <f t="shared" si="66"/>
        <v>135601</v>
      </c>
      <c r="X50" s="209">
        <f t="shared" si="66"/>
        <v>91952.390000000014</v>
      </c>
      <c r="Y50" s="284"/>
    </row>
    <row r="51" spans="1:25" ht="25.15" customHeight="1" x14ac:dyDescent="0.35">
      <c r="A51" s="148">
        <v>3291</v>
      </c>
      <c r="B51" s="150" t="s">
        <v>189</v>
      </c>
      <c r="C51" s="274">
        <v>79704</v>
      </c>
      <c r="D51" s="274">
        <v>79704</v>
      </c>
      <c r="E51" s="274">
        <v>51020.13</v>
      </c>
      <c r="F51" s="264"/>
      <c r="G51" s="284"/>
      <c r="H51" s="284"/>
      <c r="I51" s="213">
        <v>3291</v>
      </c>
      <c r="J51" s="221" t="s">
        <v>189</v>
      </c>
      <c r="K51" s="215">
        <f>D51</f>
        <v>79704</v>
      </c>
      <c r="L51" s="215">
        <f>E51</f>
        <v>51020.13</v>
      </c>
      <c r="M51" s="215">
        <f t="shared" ref="M51:N53" si="67">D103</f>
        <v>39816</v>
      </c>
      <c r="N51" s="215">
        <f t="shared" si="67"/>
        <v>21053.01</v>
      </c>
      <c r="O51" s="216"/>
      <c r="P51" s="217"/>
      <c r="Q51" s="215">
        <f>D147</f>
        <v>0</v>
      </c>
      <c r="R51" s="215">
        <f>E147</f>
        <v>0</v>
      </c>
      <c r="S51" s="216"/>
      <c r="T51" s="217"/>
      <c r="U51" s="215">
        <f>D77</f>
        <v>0</v>
      </c>
      <c r="V51" s="215">
        <f>E77</f>
        <v>0</v>
      </c>
      <c r="W51" s="215">
        <f t="shared" si="41"/>
        <v>119520</v>
      </c>
      <c r="X51" s="218">
        <f t="shared" si="41"/>
        <v>72073.14</v>
      </c>
      <c r="Y51" s="284"/>
    </row>
    <row r="52" spans="1:25" x14ac:dyDescent="0.35">
      <c r="A52" s="148">
        <v>3292</v>
      </c>
      <c r="B52" s="149" t="s">
        <v>190</v>
      </c>
      <c r="C52" s="274">
        <v>2654</v>
      </c>
      <c r="D52" s="274">
        <v>2654</v>
      </c>
      <c r="E52" s="274">
        <v>1571.5</v>
      </c>
      <c r="F52" s="264"/>
      <c r="G52" s="284"/>
      <c r="H52" s="284"/>
      <c r="I52" s="213">
        <v>3292</v>
      </c>
      <c r="J52" s="214" t="s">
        <v>190</v>
      </c>
      <c r="K52" s="215">
        <f t="shared" ref="K52:K56" si="68">D52</f>
        <v>2654</v>
      </c>
      <c r="L52" s="215">
        <f t="shared" ref="L52:L56" si="69">E52</f>
        <v>1571.5</v>
      </c>
      <c r="M52" s="215">
        <f t="shared" si="67"/>
        <v>265</v>
      </c>
      <c r="N52" s="215">
        <f t="shared" si="67"/>
        <v>277.72000000000003</v>
      </c>
      <c r="O52" s="216"/>
      <c r="P52" s="217"/>
      <c r="Q52" s="215">
        <f>D148</f>
        <v>0</v>
      </c>
      <c r="R52" s="215">
        <f>E148</f>
        <v>0</v>
      </c>
      <c r="S52" s="216"/>
      <c r="T52" s="217"/>
      <c r="U52" s="216"/>
      <c r="V52" s="217"/>
      <c r="W52" s="215">
        <f t="shared" si="41"/>
        <v>2919</v>
      </c>
      <c r="X52" s="218">
        <f t="shared" si="41"/>
        <v>1849.22</v>
      </c>
      <c r="Y52" s="284"/>
    </row>
    <row r="53" spans="1:25" x14ac:dyDescent="0.35">
      <c r="A53" s="148">
        <v>3293</v>
      </c>
      <c r="B53" s="149" t="s">
        <v>191</v>
      </c>
      <c r="C53" s="274">
        <v>398</v>
      </c>
      <c r="D53" s="274">
        <v>398</v>
      </c>
      <c r="E53" s="274">
        <v>254.45</v>
      </c>
      <c r="F53" s="264"/>
      <c r="G53" s="284"/>
      <c r="H53" s="284"/>
      <c r="I53" s="213">
        <v>3293</v>
      </c>
      <c r="J53" s="214" t="s">
        <v>191</v>
      </c>
      <c r="K53" s="215">
        <f t="shared" si="68"/>
        <v>398</v>
      </c>
      <c r="L53" s="215">
        <f t="shared" si="69"/>
        <v>254.45</v>
      </c>
      <c r="M53" s="215">
        <f t="shared" si="67"/>
        <v>398</v>
      </c>
      <c r="N53" s="215">
        <f t="shared" si="67"/>
        <v>160.43</v>
      </c>
      <c r="O53" s="216"/>
      <c r="P53" s="217"/>
      <c r="Q53" s="216"/>
      <c r="R53" s="217"/>
      <c r="S53" s="216"/>
      <c r="T53" s="217"/>
      <c r="U53" s="216"/>
      <c r="V53" s="217"/>
      <c r="W53" s="215">
        <f t="shared" si="41"/>
        <v>796</v>
      </c>
      <c r="X53" s="218">
        <f t="shared" si="41"/>
        <v>414.88</v>
      </c>
      <c r="Y53" s="284"/>
    </row>
    <row r="54" spans="1:25" x14ac:dyDescent="0.35">
      <c r="A54" s="148">
        <v>3294</v>
      </c>
      <c r="B54" s="149" t="s">
        <v>192</v>
      </c>
      <c r="C54" s="274">
        <v>85</v>
      </c>
      <c r="D54" s="274">
        <v>85</v>
      </c>
      <c r="E54" s="274">
        <v>84.94</v>
      </c>
      <c r="F54" s="264"/>
      <c r="G54" s="284"/>
      <c r="H54" s="284"/>
      <c r="I54" s="213">
        <v>3294</v>
      </c>
      <c r="J54" s="214" t="s">
        <v>192</v>
      </c>
      <c r="K54" s="215">
        <f t="shared" si="68"/>
        <v>85</v>
      </c>
      <c r="L54" s="215">
        <f t="shared" si="69"/>
        <v>84.94</v>
      </c>
      <c r="M54" s="216"/>
      <c r="N54" s="217"/>
      <c r="O54" s="216"/>
      <c r="P54" s="217"/>
      <c r="Q54" s="216"/>
      <c r="R54" s="217"/>
      <c r="S54" s="216"/>
      <c r="T54" s="217"/>
      <c r="U54" s="216"/>
      <c r="V54" s="217"/>
      <c r="W54" s="215">
        <f t="shared" si="41"/>
        <v>85</v>
      </c>
      <c r="X54" s="218">
        <f t="shared" si="41"/>
        <v>84.94</v>
      </c>
      <c r="Y54" s="284"/>
    </row>
    <row r="55" spans="1:25" x14ac:dyDescent="0.35">
      <c r="A55" s="148">
        <v>3295</v>
      </c>
      <c r="B55" s="149" t="s">
        <v>193</v>
      </c>
      <c r="C55" s="274"/>
      <c r="D55" s="274"/>
      <c r="E55" s="274"/>
      <c r="F55" s="264"/>
      <c r="G55" s="284"/>
      <c r="H55" s="284"/>
      <c r="I55" s="213">
        <v>3295</v>
      </c>
      <c r="J55" s="214" t="s">
        <v>193</v>
      </c>
      <c r="K55" s="215">
        <f t="shared" si="68"/>
        <v>0</v>
      </c>
      <c r="L55" s="215">
        <f t="shared" si="69"/>
        <v>0</v>
      </c>
      <c r="M55" s="216"/>
      <c r="N55" s="217"/>
      <c r="O55" s="216"/>
      <c r="P55" s="217"/>
      <c r="Q55" s="216"/>
      <c r="R55" s="217"/>
      <c r="S55" s="216"/>
      <c r="T55" s="217"/>
      <c r="U55" s="216"/>
      <c r="V55" s="217"/>
      <c r="W55" s="215">
        <f t="shared" si="41"/>
        <v>0</v>
      </c>
      <c r="X55" s="218">
        <f t="shared" si="41"/>
        <v>0</v>
      </c>
      <c r="Y55" s="284"/>
    </row>
    <row r="56" spans="1:25" x14ac:dyDescent="0.35">
      <c r="A56" s="148">
        <v>3299</v>
      </c>
      <c r="B56" s="149" t="s">
        <v>195</v>
      </c>
      <c r="C56" s="274">
        <v>9954</v>
      </c>
      <c r="D56" s="274">
        <v>9954</v>
      </c>
      <c r="E56" s="274">
        <v>4291.53</v>
      </c>
      <c r="F56" s="264"/>
      <c r="G56" s="284"/>
      <c r="H56" s="284"/>
      <c r="I56" s="213">
        <v>3299</v>
      </c>
      <c r="J56" s="214" t="s">
        <v>195</v>
      </c>
      <c r="K56" s="215">
        <f t="shared" si="68"/>
        <v>9954</v>
      </c>
      <c r="L56" s="215">
        <f t="shared" si="69"/>
        <v>4291.53</v>
      </c>
      <c r="M56" s="215">
        <f>D106</f>
        <v>2327</v>
      </c>
      <c r="N56" s="215">
        <f>E106</f>
        <v>13238.68</v>
      </c>
      <c r="O56" s="216"/>
      <c r="P56" s="217"/>
      <c r="Q56" s="216"/>
      <c r="R56" s="217"/>
      <c r="S56" s="215">
        <f>D161</f>
        <v>0</v>
      </c>
      <c r="T56" s="215">
        <f>E161</f>
        <v>0</v>
      </c>
      <c r="U56" s="216"/>
      <c r="V56" s="217"/>
      <c r="W56" s="215">
        <f t="shared" si="41"/>
        <v>12281</v>
      </c>
      <c r="X56" s="218">
        <f t="shared" si="41"/>
        <v>17530.21</v>
      </c>
      <c r="Y56" s="284"/>
    </row>
    <row r="57" spans="1:25" x14ac:dyDescent="0.35">
      <c r="A57" s="146">
        <v>34</v>
      </c>
      <c r="B57" s="147" t="s">
        <v>196</v>
      </c>
      <c r="C57" s="276">
        <f t="shared" ref="C57:E57" si="70">C60+C58</f>
        <v>3982</v>
      </c>
      <c r="D57" s="276">
        <f t="shared" si="70"/>
        <v>3982</v>
      </c>
      <c r="E57" s="276">
        <f t="shared" si="70"/>
        <v>1745.83</v>
      </c>
      <c r="F57" s="191">
        <f t="shared" ref="F57:F58" si="71">(E57/D57)*100</f>
        <v>43.843043696634851</v>
      </c>
      <c r="G57" s="284"/>
      <c r="H57" s="284"/>
      <c r="I57" s="204">
        <v>34</v>
      </c>
      <c r="J57" s="205" t="s">
        <v>196</v>
      </c>
      <c r="K57" s="222">
        <f t="shared" ref="K57:L57" si="72">K60+K58</f>
        <v>3982</v>
      </c>
      <c r="L57" s="223">
        <f t="shared" si="72"/>
        <v>1745.83</v>
      </c>
      <c r="M57" s="222">
        <f t="shared" ref="M57:P57" si="73">M60+M58</f>
        <v>1664</v>
      </c>
      <c r="N57" s="223">
        <f t="shared" si="73"/>
        <v>562.94000000000005</v>
      </c>
      <c r="O57" s="224">
        <f t="shared" si="73"/>
        <v>0</v>
      </c>
      <c r="P57" s="225">
        <f t="shared" si="73"/>
        <v>0</v>
      </c>
      <c r="Q57" s="222">
        <f t="shared" ref="Q57:X57" si="74">Q60+Q58</f>
        <v>0</v>
      </c>
      <c r="R57" s="223">
        <f t="shared" si="74"/>
        <v>0</v>
      </c>
      <c r="S57" s="224">
        <f t="shared" si="74"/>
        <v>0</v>
      </c>
      <c r="T57" s="225">
        <f t="shared" si="74"/>
        <v>0</v>
      </c>
      <c r="U57" s="224">
        <f t="shared" si="74"/>
        <v>0</v>
      </c>
      <c r="V57" s="225">
        <f t="shared" si="74"/>
        <v>0</v>
      </c>
      <c r="W57" s="222">
        <f t="shared" si="74"/>
        <v>5646</v>
      </c>
      <c r="X57" s="223">
        <f t="shared" si="74"/>
        <v>2308.77</v>
      </c>
      <c r="Y57" s="284"/>
    </row>
    <row r="58" spans="1:25" ht="17.5" customHeight="1" x14ac:dyDescent="0.35">
      <c r="A58" s="146">
        <v>342</v>
      </c>
      <c r="B58" s="147" t="s">
        <v>197</v>
      </c>
      <c r="C58" s="276">
        <f t="shared" ref="C58:E58" si="75">C59</f>
        <v>664</v>
      </c>
      <c r="D58" s="276">
        <f t="shared" si="75"/>
        <v>664</v>
      </c>
      <c r="E58" s="276">
        <f t="shared" si="75"/>
        <v>0</v>
      </c>
      <c r="F58" s="191">
        <f t="shared" si="71"/>
        <v>0</v>
      </c>
      <c r="G58" s="284"/>
      <c r="H58" s="284"/>
      <c r="I58" s="204">
        <v>342</v>
      </c>
      <c r="J58" s="205" t="s">
        <v>197</v>
      </c>
      <c r="K58" s="222">
        <f t="shared" ref="K58:X58" si="76">K59</f>
        <v>664</v>
      </c>
      <c r="L58" s="223">
        <f t="shared" si="76"/>
        <v>0</v>
      </c>
      <c r="M58" s="224">
        <f t="shared" si="76"/>
        <v>0</v>
      </c>
      <c r="N58" s="225">
        <f t="shared" si="76"/>
        <v>0</v>
      </c>
      <c r="O58" s="224">
        <f t="shared" si="76"/>
        <v>0</v>
      </c>
      <c r="P58" s="225">
        <f t="shared" si="76"/>
        <v>0</v>
      </c>
      <c r="Q58" s="224">
        <f t="shared" si="76"/>
        <v>0</v>
      </c>
      <c r="R58" s="225">
        <f t="shared" si="76"/>
        <v>0</v>
      </c>
      <c r="S58" s="224">
        <f t="shared" si="76"/>
        <v>0</v>
      </c>
      <c r="T58" s="225">
        <f t="shared" si="76"/>
        <v>0</v>
      </c>
      <c r="U58" s="224">
        <f t="shared" si="76"/>
        <v>0</v>
      </c>
      <c r="V58" s="225">
        <f t="shared" si="76"/>
        <v>0</v>
      </c>
      <c r="W58" s="222">
        <f t="shared" si="76"/>
        <v>664</v>
      </c>
      <c r="X58" s="223">
        <f t="shared" si="76"/>
        <v>0</v>
      </c>
      <c r="Y58" s="284"/>
    </row>
    <row r="59" spans="1:25" ht="17.5" customHeight="1" x14ac:dyDescent="0.35">
      <c r="A59" s="148">
        <v>3427</v>
      </c>
      <c r="B59" s="151" t="s">
        <v>220</v>
      </c>
      <c r="C59" s="274">
        <v>664</v>
      </c>
      <c r="D59" s="274">
        <v>664</v>
      </c>
      <c r="E59" s="274"/>
      <c r="F59" s="264"/>
      <c r="G59" s="284"/>
      <c r="H59" s="284"/>
      <c r="I59" s="213">
        <v>3427</v>
      </c>
      <c r="J59" s="221" t="s">
        <v>220</v>
      </c>
      <c r="K59" s="215">
        <f t="shared" ref="K59" si="77">D59</f>
        <v>664</v>
      </c>
      <c r="L59" s="215">
        <f t="shared" ref="L59" si="78">E59</f>
        <v>0</v>
      </c>
      <c r="M59" s="216"/>
      <c r="N59" s="217"/>
      <c r="O59" s="216"/>
      <c r="P59" s="217"/>
      <c r="Q59" s="216"/>
      <c r="R59" s="217"/>
      <c r="S59" s="216"/>
      <c r="T59" s="217"/>
      <c r="U59" s="216"/>
      <c r="V59" s="217"/>
      <c r="W59" s="215">
        <f t="shared" ref="W59:X59" si="79">K59+M59+O59+Q59+S59+U59</f>
        <v>664</v>
      </c>
      <c r="X59" s="218">
        <f t="shared" si="79"/>
        <v>0</v>
      </c>
      <c r="Y59" s="284"/>
    </row>
    <row r="60" spans="1:25" x14ac:dyDescent="0.35">
      <c r="A60" s="146">
        <v>343</v>
      </c>
      <c r="B60" s="147" t="s">
        <v>199</v>
      </c>
      <c r="C60" s="272">
        <f t="shared" ref="C60:E60" si="80">SUM(C61:C61)</f>
        <v>3318</v>
      </c>
      <c r="D60" s="272">
        <f t="shared" si="80"/>
        <v>3318</v>
      </c>
      <c r="E60" s="272">
        <f t="shared" si="80"/>
        <v>1745.83</v>
      </c>
      <c r="F60" s="191">
        <f t="shared" ref="F60" si="81">(E60/D60)*100</f>
        <v>52.616937914406272</v>
      </c>
      <c r="G60" s="284"/>
      <c r="H60" s="284"/>
      <c r="I60" s="204">
        <v>343</v>
      </c>
      <c r="J60" s="205" t="s">
        <v>199</v>
      </c>
      <c r="K60" s="209">
        <f t="shared" ref="K60:X60" si="82">SUM(K61:K61)</f>
        <v>3318</v>
      </c>
      <c r="L60" s="209">
        <f t="shared" si="82"/>
        <v>1745.83</v>
      </c>
      <c r="M60" s="209">
        <f t="shared" si="82"/>
        <v>1664</v>
      </c>
      <c r="N60" s="209">
        <f t="shared" si="82"/>
        <v>562.94000000000005</v>
      </c>
      <c r="O60" s="210">
        <f t="shared" si="82"/>
        <v>0</v>
      </c>
      <c r="P60" s="210">
        <f t="shared" si="82"/>
        <v>0</v>
      </c>
      <c r="Q60" s="210">
        <f t="shared" si="82"/>
        <v>0</v>
      </c>
      <c r="R60" s="210">
        <f t="shared" si="82"/>
        <v>0</v>
      </c>
      <c r="S60" s="210">
        <f t="shared" si="82"/>
        <v>0</v>
      </c>
      <c r="T60" s="210">
        <f t="shared" si="82"/>
        <v>0</v>
      </c>
      <c r="U60" s="210">
        <f t="shared" si="82"/>
        <v>0</v>
      </c>
      <c r="V60" s="210">
        <f t="shared" si="82"/>
        <v>0</v>
      </c>
      <c r="W60" s="209">
        <f t="shared" si="82"/>
        <v>4982</v>
      </c>
      <c r="X60" s="209">
        <f t="shared" si="82"/>
        <v>2308.77</v>
      </c>
      <c r="Y60" s="284"/>
    </row>
    <row r="61" spans="1:25" x14ac:dyDescent="0.35">
      <c r="A61" s="148">
        <v>3431</v>
      </c>
      <c r="B61" s="149" t="s">
        <v>200</v>
      </c>
      <c r="C61" s="274">
        <v>3318</v>
      </c>
      <c r="D61" s="274">
        <v>3318</v>
      </c>
      <c r="E61" s="274">
        <v>1745.83</v>
      </c>
      <c r="F61" s="264"/>
      <c r="G61" s="284"/>
      <c r="H61" s="284"/>
      <c r="I61" s="213">
        <v>3431</v>
      </c>
      <c r="J61" s="214" t="s">
        <v>200</v>
      </c>
      <c r="K61" s="215">
        <f t="shared" ref="K61" si="83">D61</f>
        <v>3318</v>
      </c>
      <c r="L61" s="215">
        <f t="shared" ref="L61" si="84">E61</f>
        <v>1745.83</v>
      </c>
      <c r="M61" s="215">
        <f>D109</f>
        <v>1664</v>
      </c>
      <c r="N61" s="215">
        <f>E109</f>
        <v>562.94000000000005</v>
      </c>
      <c r="O61" s="216"/>
      <c r="P61" s="217"/>
      <c r="Q61" s="216"/>
      <c r="R61" s="217"/>
      <c r="S61" s="216"/>
      <c r="T61" s="217"/>
      <c r="U61" s="216"/>
      <c r="V61" s="217"/>
      <c r="W61" s="215">
        <f>K61+M61+O61+Q61+S61+U61</f>
        <v>4982</v>
      </c>
      <c r="X61" s="218">
        <f t="shared" ref="X61" si="85">L61+N61+P61+R61+T61+V61</f>
        <v>2308.77</v>
      </c>
      <c r="Y61" s="284"/>
    </row>
    <row r="62" spans="1:25" x14ac:dyDescent="0.35">
      <c r="A62" s="146">
        <v>42</v>
      </c>
      <c r="B62" s="147" t="s">
        <v>203</v>
      </c>
      <c r="C62" s="277">
        <f>C63+C69</f>
        <v>87560</v>
      </c>
      <c r="D62" s="277">
        <f>D63+D69</f>
        <v>87560</v>
      </c>
      <c r="E62" s="277">
        <f>E63+E69</f>
        <v>37231.29</v>
      </c>
      <c r="F62" s="191">
        <f t="shared" ref="F62:F63" si="86">(E62/D62)*100</f>
        <v>42.520888533576979</v>
      </c>
      <c r="G62" s="284"/>
      <c r="H62" s="284"/>
      <c r="I62" s="204">
        <v>38</v>
      </c>
      <c r="J62" s="226" t="s">
        <v>224</v>
      </c>
      <c r="K62" s="227">
        <f>K63</f>
        <v>0</v>
      </c>
      <c r="L62" s="228">
        <f t="shared" ref="L62:X63" si="87">L63</f>
        <v>0</v>
      </c>
      <c r="M62" s="227">
        <f>M63</f>
        <v>0</v>
      </c>
      <c r="N62" s="228">
        <f t="shared" si="87"/>
        <v>0</v>
      </c>
      <c r="O62" s="227">
        <f>O63</f>
        <v>0</v>
      </c>
      <c r="P62" s="228">
        <f t="shared" si="87"/>
        <v>0</v>
      </c>
      <c r="Q62" s="227">
        <f>Q63</f>
        <v>0</v>
      </c>
      <c r="R62" s="228">
        <f t="shared" si="87"/>
        <v>0</v>
      </c>
      <c r="S62" s="227">
        <f>S63</f>
        <v>0</v>
      </c>
      <c r="T62" s="228">
        <f t="shared" si="87"/>
        <v>0</v>
      </c>
      <c r="U62" s="229">
        <f>U63</f>
        <v>32272</v>
      </c>
      <c r="V62" s="191">
        <f t="shared" si="87"/>
        <v>34106.11</v>
      </c>
      <c r="W62" s="229">
        <f>W63</f>
        <v>32272</v>
      </c>
      <c r="X62" s="191">
        <f t="shared" si="87"/>
        <v>34106.11</v>
      </c>
      <c r="Y62" s="284"/>
    </row>
    <row r="63" spans="1:25" x14ac:dyDescent="0.35">
      <c r="A63" s="146">
        <v>422</v>
      </c>
      <c r="B63" s="147" t="s">
        <v>204</v>
      </c>
      <c r="C63" s="276">
        <f t="shared" ref="C63:E63" si="88">SUM(C64:C68)</f>
        <v>74288</v>
      </c>
      <c r="D63" s="276">
        <f t="shared" si="88"/>
        <v>74288</v>
      </c>
      <c r="E63" s="276">
        <f t="shared" si="88"/>
        <v>37231.29</v>
      </c>
      <c r="F63" s="191">
        <f t="shared" si="86"/>
        <v>50.117502153779881</v>
      </c>
      <c r="G63" s="284"/>
      <c r="H63" s="284"/>
      <c r="I63" s="213">
        <v>381</v>
      </c>
      <c r="J63" s="230" t="s">
        <v>153</v>
      </c>
      <c r="K63" s="227">
        <f>K64</f>
        <v>0</v>
      </c>
      <c r="L63" s="228">
        <f t="shared" si="87"/>
        <v>0</v>
      </c>
      <c r="M63" s="227">
        <f>M64</f>
        <v>0</v>
      </c>
      <c r="N63" s="228">
        <f t="shared" si="87"/>
        <v>0</v>
      </c>
      <c r="O63" s="227">
        <f>O64</f>
        <v>0</v>
      </c>
      <c r="P63" s="228">
        <f t="shared" si="87"/>
        <v>0</v>
      </c>
      <c r="Q63" s="227">
        <f>Q64</f>
        <v>0</v>
      </c>
      <c r="R63" s="228">
        <f t="shared" si="87"/>
        <v>0</v>
      </c>
      <c r="S63" s="227">
        <f>S64</f>
        <v>0</v>
      </c>
      <c r="T63" s="228">
        <f t="shared" si="87"/>
        <v>0</v>
      </c>
      <c r="U63" s="229">
        <f>U64</f>
        <v>32272</v>
      </c>
      <c r="V63" s="191">
        <f t="shared" si="87"/>
        <v>34106.11</v>
      </c>
      <c r="W63" s="229">
        <f>W64</f>
        <v>32272</v>
      </c>
      <c r="X63" s="191">
        <f t="shared" si="87"/>
        <v>34106.11</v>
      </c>
      <c r="Y63" s="284"/>
    </row>
    <row r="64" spans="1:25" ht="15" thickBot="1" x14ac:dyDescent="0.4">
      <c r="A64" s="148">
        <v>4221</v>
      </c>
      <c r="B64" s="149" t="s">
        <v>205</v>
      </c>
      <c r="C64" s="274">
        <v>0</v>
      </c>
      <c r="D64" s="274">
        <v>0</v>
      </c>
      <c r="E64" s="274">
        <v>2181.5</v>
      </c>
      <c r="F64" s="264"/>
      <c r="G64" s="284"/>
      <c r="H64" s="284"/>
      <c r="I64" s="231">
        <v>3811</v>
      </c>
      <c r="J64" s="232" t="s">
        <v>225</v>
      </c>
      <c r="K64" s="233"/>
      <c r="L64" s="234"/>
      <c r="M64" s="233"/>
      <c r="N64" s="234"/>
      <c r="O64" s="233"/>
      <c r="P64" s="234"/>
      <c r="Q64" s="233"/>
      <c r="R64" s="234"/>
      <c r="S64" s="233"/>
      <c r="T64" s="234"/>
      <c r="U64" s="235">
        <f>D80</f>
        <v>32272</v>
      </c>
      <c r="V64" s="235">
        <f>E80</f>
        <v>34106.11</v>
      </c>
      <c r="W64" s="215">
        <f>K64+M64+O64+Q64+S64+U64</f>
        <v>32272</v>
      </c>
      <c r="X64" s="218">
        <f t="shared" ref="X64" si="89">L64+N64+P64+R64+T64+V64</f>
        <v>34106.11</v>
      </c>
      <c r="Y64" s="284"/>
    </row>
    <row r="65" spans="1:25" ht="15" thickTop="1" x14ac:dyDescent="0.35">
      <c r="A65" s="148">
        <v>4222</v>
      </c>
      <c r="B65" s="149" t="s">
        <v>206</v>
      </c>
      <c r="C65" s="274">
        <v>0</v>
      </c>
      <c r="D65" s="274">
        <v>0</v>
      </c>
      <c r="E65" s="274"/>
      <c r="F65" s="264"/>
      <c r="G65" s="284"/>
      <c r="H65" s="284"/>
      <c r="I65" s="204">
        <v>42</v>
      </c>
      <c r="J65" s="205" t="s">
        <v>203</v>
      </c>
      <c r="K65" s="236">
        <f t="shared" ref="K65:X65" si="90">K66+K74+K76</f>
        <v>87560</v>
      </c>
      <c r="L65" s="237">
        <f t="shared" si="90"/>
        <v>37231.29</v>
      </c>
      <c r="M65" s="236">
        <f t="shared" si="90"/>
        <v>59544</v>
      </c>
      <c r="N65" s="237">
        <f t="shared" si="90"/>
        <v>32384.16</v>
      </c>
      <c r="O65" s="238">
        <f t="shared" si="90"/>
        <v>0</v>
      </c>
      <c r="P65" s="239">
        <f t="shared" si="90"/>
        <v>0</v>
      </c>
      <c r="Q65" s="236">
        <f t="shared" si="90"/>
        <v>0</v>
      </c>
      <c r="R65" s="237">
        <f t="shared" si="90"/>
        <v>0</v>
      </c>
      <c r="S65" s="238">
        <f t="shared" si="90"/>
        <v>0</v>
      </c>
      <c r="T65" s="239">
        <f t="shared" si="90"/>
        <v>0</v>
      </c>
      <c r="U65" s="238">
        <f t="shared" si="90"/>
        <v>0</v>
      </c>
      <c r="V65" s="239">
        <f t="shared" si="90"/>
        <v>0</v>
      </c>
      <c r="W65" s="236">
        <f t="shared" si="90"/>
        <v>147104</v>
      </c>
      <c r="X65" s="237">
        <f t="shared" si="90"/>
        <v>69615.45</v>
      </c>
      <c r="Y65" s="284"/>
    </row>
    <row r="66" spans="1:25" x14ac:dyDescent="0.35">
      <c r="A66" s="148">
        <v>4223</v>
      </c>
      <c r="B66" s="149" t="s">
        <v>207</v>
      </c>
      <c r="C66" s="274">
        <v>13272</v>
      </c>
      <c r="D66" s="274">
        <v>13272</v>
      </c>
      <c r="E66" s="274">
        <v>17079.75</v>
      </c>
      <c r="F66" s="264"/>
      <c r="G66" s="284"/>
      <c r="H66" s="284"/>
      <c r="I66" s="204">
        <v>422</v>
      </c>
      <c r="J66" s="205" t="s">
        <v>204</v>
      </c>
      <c r="K66" s="222">
        <f t="shared" ref="K66:X66" si="91">SUM(K67:K73)</f>
        <v>74288</v>
      </c>
      <c r="L66" s="223">
        <f t="shared" si="91"/>
        <v>37231.29</v>
      </c>
      <c r="M66" s="222">
        <f t="shared" si="91"/>
        <v>59544</v>
      </c>
      <c r="N66" s="223">
        <f t="shared" si="91"/>
        <v>32384.16</v>
      </c>
      <c r="O66" s="224">
        <f t="shared" si="91"/>
        <v>0</v>
      </c>
      <c r="P66" s="225">
        <f t="shared" si="91"/>
        <v>0</v>
      </c>
      <c r="Q66" s="222">
        <f t="shared" si="91"/>
        <v>0</v>
      </c>
      <c r="R66" s="223">
        <f t="shared" si="91"/>
        <v>0</v>
      </c>
      <c r="S66" s="224">
        <f t="shared" si="91"/>
        <v>0</v>
      </c>
      <c r="T66" s="225">
        <f t="shared" si="91"/>
        <v>0</v>
      </c>
      <c r="U66" s="224">
        <f t="shared" si="91"/>
        <v>0</v>
      </c>
      <c r="V66" s="225">
        <f t="shared" si="91"/>
        <v>0</v>
      </c>
      <c r="W66" s="222">
        <f t="shared" si="91"/>
        <v>133832</v>
      </c>
      <c r="X66" s="223">
        <f t="shared" si="91"/>
        <v>69615.45</v>
      </c>
      <c r="Y66" s="284"/>
    </row>
    <row r="67" spans="1:25" x14ac:dyDescent="0.35">
      <c r="A67" s="148">
        <v>4224</v>
      </c>
      <c r="B67" s="149" t="s">
        <v>208</v>
      </c>
      <c r="C67" s="274">
        <v>0</v>
      </c>
      <c r="D67" s="274">
        <v>0</v>
      </c>
      <c r="E67" s="274">
        <v>192.45</v>
      </c>
      <c r="F67" s="264"/>
      <c r="G67" s="284"/>
      <c r="H67" s="284"/>
      <c r="I67" s="213">
        <v>4221</v>
      </c>
      <c r="J67" s="214" t="s">
        <v>205</v>
      </c>
      <c r="K67" s="215">
        <f t="shared" ref="K67:L71" si="92">D64</f>
        <v>0</v>
      </c>
      <c r="L67" s="215">
        <f t="shared" si="92"/>
        <v>2181.5</v>
      </c>
      <c r="M67" s="215">
        <f t="shared" ref="M67:N69" si="93">D112</f>
        <v>13272</v>
      </c>
      <c r="N67" s="215">
        <f t="shared" si="93"/>
        <v>1141.25</v>
      </c>
      <c r="O67" s="216"/>
      <c r="P67" s="217"/>
      <c r="Q67" s="216"/>
      <c r="R67" s="217"/>
      <c r="S67" s="216"/>
      <c r="T67" s="217"/>
      <c r="U67" s="216"/>
      <c r="V67" s="217"/>
      <c r="W67" s="215">
        <f t="shared" ref="W67:X77" si="94">K67+M67+O67+Q67+S67+U67</f>
        <v>13272</v>
      </c>
      <c r="X67" s="218">
        <f t="shared" si="94"/>
        <v>3322.75</v>
      </c>
      <c r="Y67" s="284"/>
    </row>
    <row r="68" spans="1:25" x14ac:dyDescent="0.35">
      <c r="A68" s="148">
        <v>4225</v>
      </c>
      <c r="B68" s="149" t="s">
        <v>209</v>
      </c>
      <c r="C68" s="274">
        <v>61016</v>
      </c>
      <c r="D68" s="274">
        <v>61016</v>
      </c>
      <c r="E68" s="274">
        <v>17777.59</v>
      </c>
      <c r="F68" s="264"/>
      <c r="G68" s="284"/>
      <c r="H68" s="284"/>
      <c r="I68" s="213">
        <v>4222</v>
      </c>
      <c r="J68" s="214" t="s">
        <v>206</v>
      </c>
      <c r="K68" s="215">
        <f t="shared" si="92"/>
        <v>0</v>
      </c>
      <c r="L68" s="215">
        <f t="shared" si="92"/>
        <v>0</v>
      </c>
      <c r="M68" s="215">
        <f t="shared" si="93"/>
        <v>6636</v>
      </c>
      <c r="N68" s="215">
        <f t="shared" si="93"/>
        <v>806.2</v>
      </c>
      <c r="O68" s="216"/>
      <c r="P68" s="217"/>
      <c r="Q68" s="216"/>
      <c r="R68" s="217"/>
      <c r="S68" s="216"/>
      <c r="T68" s="217"/>
      <c r="U68" s="216"/>
      <c r="V68" s="217"/>
      <c r="W68" s="215">
        <f t="shared" si="94"/>
        <v>6636</v>
      </c>
      <c r="X68" s="218">
        <f t="shared" si="94"/>
        <v>806.2</v>
      </c>
      <c r="Y68" s="284"/>
    </row>
    <row r="69" spans="1:25" x14ac:dyDescent="0.35">
      <c r="A69" s="146">
        <v>423</v>
      </c>
      <c r="B69" s="147" t="s">
        <v>211</v>
      </c>
      <c r="C69" s="278">
        <f t="shared" ref="C69:E69" si="95">SUM(C70:C70)</f>
        <v>13272</v>
      </c>
      <c r="D69" s="278">
        <f t="shared" si="95"/>
        <v>13272</v>
      </c>
      <c r="E69" s="278">
        <f t="shared" si="95"/>
        <v>0</v>
      </c>
      <c r="F69" s="191">
        <f t="shared" ref="F69" si="96">(E69/D69)*100</f>
        <v>0</v>
      </c>
      <c r="G69" s="284"/>
      <c r="H69" s="284"/>
      <c r="I69" s="213">
        <v>4223</v>
      </c>
      <c r="J69" s="214" t="s">
        <v>207</v>
      </c>
      <c r="K69" s="215">
        <f t="shared" si="92"/>
        <v>13272</v>
      </c>
      <c r="L69" s="215">
        <f t="shared" si="92"/>
        <v>17079.75</v>
      </c>
      <c r="M69" s="215">
        <f t="shared" si="93"/>
        <v>39636</v>
      </c>
      <c r="N69" s="215">
        <f t="shared" si="93"/>
        <v>30436.71</v>
      </c>
      <c r="O69" s="216"/>
      <c r="P69" s="217"/>
      <c r="Q69" s="216"/>
      <c r="R69" s="217"/>
      <c r="S69" s="216"/>
      <c r="T69" s="217"/>
      <c r="U69" s="216"/>
      <c r="V69" s="217"/>
      <c r="W69" s="215">
        <f t="shared" si="94"/>
        <v>52908</v>
      </c>
      <c r="X69" s="218">
        <f t="shared" si="94"/>
        <v>47516.46</v>
      </c>
      <c r="Y69" s="284"/>
    </row>
    <row r="70" spans="1:25" x14ac:dyDescent="0.35">
      <c r="A70" s="148">
        <v>4231</v>
      </c>
      <c r="B70" s="149" t="s">
        <v>212</v>
      </c>
      <c r="C70" s="274">
        <v>13272</v>
      </c>
      <c r="D70" s="274">
        <v>13272</v>
      </c>
      <c r="E70" s="274"/>
      <c r="F70" s="264"/>
      <c r="G70" s="284"/>
      <c r="H70" s="284"/>
      <c r="I70" s="213">
        <v>4224</v>
      </c>
      <c r="J70" s="214" t="s">
        <v>208</v>
      </c>
      <c r="K70" s="215">
        <f t="shared" si="92"/>
        <v>0</v>
      </c>
      <c r="L70" s="215">
        <f t="shared" si="92"/>
        <v>192.45</v>
      </c>
      <c r="M70" s="216"/>
      <c r="N70" s="217"/>
      <c r="O70" s="216"/>
      <c r="P70" s="217"/>
      <c r="Q70" s="216"/>
      <c r="R70" s="217"/>
      <c r="S70" s="216"/>
      <c r="T70" s="217"/>
      <c r="U70" s="216"/>
      <c r="V70" s="217"/>
      <c r="W70" s="215">
        <f t="shared" si="94"/>
        <v>0</v>
      </c>
      <c r="X70" s="218">
        <f t="shared" si="94"/>
        <v>192.45</v>
      </c>
      <c r="Y70" s="284"/>
    </row>
    <row r="71" spans="1:25" x14ac:dyDescent="0.35">
      <c r="A71" s="146">
        <v>45</v>
      </c>
      <c r="B71" s="147" t="s">
        <v>221</v>
      </c>
      <c r="C71" s="271">
        <f>C72</f>
        <v>0</v>
      </c>
      <c r="D71" s="271">
        <f t="shared" ref="D71:E71" si="97">D72</f>
        <v>0</v>
      </c>
      <c r="E71" s="271">
        <f t="shared" si="97"/>
        <v>0</v>
      </c>
      <c r="F71" s="191" t="e">
        <f t="shared" ref="F71:F76" si="98">(E71/D71)*100</f>
        <v>#DIV/0!</v>
      </c>
      <c r="G71" s="284"/>
      <c r="H71" s="284"/>
      <c r="I71" s="213">
        <v>4225</v>
      </c>
      <c r="J71" s="214" t="s">
        <v>209</v>
      </c>
      <c r="K71" s="215">
        <f t="shared" si="92"/>
        <v>61016</v>
      </c>
      <c r="L71" s="215">
        <f t="shared" si="92"/>
        <v>17777.59</v>
      </c>
      <c r="M71" s="215">
        <f t="shared" ref="M71:N73" si="99">D115</f>
        <v>0</v>
      </c>
      <c r="N71" s="215">
        <f t="shared" si="99"/>
        <v>0</v>
      </c>
      <c r="O71" s="216"/>
      <c r="P71" s="217"/>
      <c r="Q71" s="215">
        <f>D151</f>
        <v>0</v>
      </c>
      <c r="R71" s="215">
        <f>E151</f>
        <v>0</v>
      </c>
      <c r="S71" s="216"/>
      <c r="T71" s="217"/>
      <c r="U71" s="216"/>
      <c r="V71" s="217"/>
      <c r="W71" s="215">
        <f t="shared" si="94"/>
        <v>61016</v>
      </c>
      <c r="X71" s="218">
        <f t="shared" si="94"/>
        <v>17777.59</v>
      </c>
      <c r="Y71" s="284"/>
    </row>
    <row r="72" spans="1:25" x14ac:dyDescent="0.35">
      <c r="A72" s="146">
        <v>451</v>
      </c>
      <c r="B72" s="147" t="s">
        <v>222</v>
      </c>
      <c r="C72" s="276">
        <f>SUM(C73:C73)</f>
        <v>0</v>
      </c>
      <c r="D72" s="276">
        <f t="shared" ref="D72:E72" si="100">SUM(D73:D73)</f>
        <v>0</v>
      </c>
      <c r="E72" s="276">
        <f t="shared" si="100"/>
        <v>0</v>
      </c>
      <c r="F72" s="191" t="e">
        <f t="shared" si="98"/>
        <v>#DIV/0!</v>
      </c>
      <c r="G72" s="284"/>
      <c r="H72" s="284"/>
      <c r="I72" s="213">
        <v>4226</v>
      </c>
      <c r="J72" s="214" t="s">
        <v>229</v>
      </c>
      <c r="K72" s="216"/>
      <c r="L72" s="217"/>
      <c r="M72" s="215">
        <f t="shared" si="99"/>
        <v>0</v>
      </c>
      <c r="N72" s="215">
        <f t="shared" si="99"/>
        <v>0</v>
      </c>
      <c r="O72" s="216"/>
      <c r="P72" s="217"/>
      <c r="Q72" s="216"/>
      <c r="R72" s="216"/>
      <c r="S72" s="216"/>
      <c r="T72" s="217"/>
      <c r="U72" s="216"/>
      <c r="V72" s="217"/>
      <c r="W72" s="215">
        <f t="shared" si="94"/>
        <v>0</v>
      </c>
      <c r="X72" s="218">
        <f t="shared" si="94"/>
        <v>0</v>
      </c>
      <c r="Y72" s="284"/>
    </row>
    <row r="73" spans="1:25" ht="15" thickBot="1" x14ac:dyDescent="0.4">
      <c r="A73" s="152">
        <v>4511</v>
      </c>
      <c r="B73" s="48" t="s">
        <v>222</v>
      </c>
      <c r="C73" s="265"/>
      <c r="D73" s="265"/>
      <c r="E73" s="265"/>
      <c r="F73" s="266"/>
      <c r="G73" s="284"/>
      <c r="H73" s="284"/>
      <c r="I73" s="213">
        <v>4227</v>
      </c>
      <c r="J73" s="214" t="s">
        <v>210</v>
      </c>
      <c r="K73" s="216"/>
      <c r="L73" s="217"/>
      <c r="M73" s="215">
        <f t="shared" si="99"/>
        <v>0</v>
      </c>
      <c r="N73" s="215">
        <f t="shared" si="99"/>
        <v>0</v>
      </c>
      <c r="O73" s="216"/>
      <c r="P73" s="217"/>
      <c r="Q73" s="215">
        <f>D152</f>
        <v>0</v>
      </c>
      <c r="R73" s="215">
        <f>E152</f>
        <v>0</v>
      </c>
      <c r="S73" s="216"/>
      <c r="T73" s="217"/>
      <c r="U73" s="216"/>
      <c r="V73" s="217"/>
      <c r="W73" s="215">
        <f t="shared" si="94"/>
        <v>0</v>
      </c>
      <c r="X73" s="218">
        <f t="shared" si="94"/>
        <v>0</v>
      </c>
      <c r="Y73" s="284"/>
    </row>
    <row r="74" spans="1:25" x14ac:dyDescent="0.35">
      <c r="A74" s="153">
        <v>41</v>
      </c>
      <c r="B74" s="286" t="s">
        <v>223</v>
      </c>
      <c r="C74" s="192">
        <f>C75+C78</f>
        <v>32272</v>
      </c>
      <c r="D74" s="192">
        <f>D75+D78</f>
        <v>32272</v>
      </c>
      <c r="E74" s="192">
        <f>E75+E78</f>
        <v>34106.11</v>
      </c>
      <c r="F74" s="191">
        <f t="shared" si="98"/>
        <v>105.68328582052553</v>
      </c>
      <c r="G74" s="284"/>
      <c r="H74" s="284"/>
      <c r="I74" s="204">
        <v>425</v>
      </c>
      <c r="J74" s="205" t="s">
        <v>230</v>
      </c>
      <c r="K74" s="240">
        <f t="shared" ref="K74:X74" si="101">K75</f>
        <v>0</v>
      </c>
      <c r="L74" s="241">
        <f t="shared" si="101"/>
        <v>0</v>
      </c>
      <c r="M74" s="242">
        <f t="shared" si="101"/>
        <v>0</v>
      </c>
      <c r="N74" s="243">
        <f t="shared" si="101"/>
        <v>0</v>
      </c>
      <c r="O74" s="240">
        <f t="shared" si="101"/>
        <v>0</v>
      </c>
      <c r="P74" s="241">
        <f t="shared" si="101"/>
        <v>0</v>
      </c>
      <c r="Q74" s="242">
        <f t="shared" si="101"/>
        <v>0</v>
      </c>
      <c r="R74" s="243">
        <f t="shared" si="101"/>
        <v>0</v>
      </c>
      <c r="S74" s="240">
        <f t="shared" si="101"/>
        <v>0</v>
      </c>
      <c r="T74" s="241">
        <f t="shared" si="101"/>
        <v>0</v>
      </c>
      <c r="U74" s="240">
        <f t="shared" si="101"/>
        <v>0</v>
      </c>
      <c r="V74" s="241">
        <f t="shared" si="101"/>
        <v>0</v>
      </c>
      <c r="W74" s="242">
        <f t="shared" si="101"/>
        <v>0</v>
      </c>
      <c r="X74" s="243">
        <f t="shared" si="101"/>
        <v>0</v>
      </c>
      <c r="Y74" s="284"/>
    </row>
    <row r="75" spans="1:25" x14ac:dyDescent="0.35">
      <c r="A75" s="146">
        <v>32</v>
      </c>
      <c r="B75" s="147" t="s">
        <v>11</v>
      </c>
      <c r="C75" s="279">
        <f>C76</f>
        <v>0</v>
      </c>
      <c r="D75" s="279">
        <f>D76</f>
        <v>0</v>
      </c>
      <c r="E75" s="279">
        <f>E76</f>
        <v>0</v>
      </c>
      <c r="F75" s="191" t="e">
        <f t="shared" si="98"/>
        <v>#DIV/0!</v>
      </c>
      <c r="G75" s="284"/>
      <c r="H75" s="284"/>
      <c r="I75" s="213">
        <v>4252</v>
      </c>
      <c r="J75" s="214" t="s">
        <v>231</v>
      </c>
      <c r="K75" s="216"/>
      <c r="L75" s="217"/>
      <c r="M75" s="215">
        <f>D119</f>
        <v>0</v>
      </c>
      <c r="N75" s="215">
        <f>E119</f>
        <v>0</v>
      </c>
      <c r="O75" s="216"/>
      <c r="P75" s="217"/>
      <c r="Q75" s="215">
        <f>D154</f>
        <v>0</v>
      </c>
      <c r="R75" s="215">
        <f>E154</f>
        <v>0</v>
      </c>
      <c r="S75" s="216"/>
      <c r="T75" s="217"/>
      <c r="U75" s="216"/>
      <c r="V75" s="217"/>
      <c r="W75" s="215">
        <f t="shared" si="94"/>
        <v>0</v>
      </c>
      <c r="X75" s="218">
        <f t="shared" si="94"/>
        <v>0</v>
      </c>
      <c r="Y75" s="284"/>
    </row>
    <row r="76" spans="1:25" x14ac:dyDescent="0.35">
      <c r="A76" s="148">
        <v>329</v>
      </c>
      <c r="B76" s="149" t="s">
        <v>195</v>
      </c>
      <c r="C76" s="279">
        <f>C77</f>
        <v>0</v>
      </c>
      <c r="D76" s="279">
        <f t="shared" ref="D76:E76" si="102">D77</f>
        <v>0</v>
      </c>
      <c r="E76" s="279">
        <f t="shared" si="102"/>
        <v>0</v>
      </c>
      <c r="F76" s="191" t="e">
        <f t="shared" si="98"/>
        <v>#DIV/0!</v>
      </c>
      <c r="G76" s="284"/>
      <c r="H76" s="284"/>
      <c r="I76" s="204">
        <v>423</v>
      </c>
      <c r="J76" s="205" t="s">
        <v>211</v>
      </c>
      <c r="K76" s="244">
        <f t="shared" ref="K76:X76" si="103">SUM(K77:K77)</f>
        <v>13272</v>
      </c>
      <c r="L76" s="211">
        <f t="shared" si="103"/>
        <v>0</v>
      </c>
      <c r="M76" s="245">
        <f t="shared" si="103"/>
        <v>0</v>
      </c>
      <c r="N76" s="212">
        <f t="shared" si="103"/>
        <v>0</v>
      </c>
      <c r="O76" s="245">
        <f t="shared" si="103"/>
        <v>0</v>
      </c>
      <c r="P76" s="212">
        <f t="shared" si="103"/>
        <v>0</v>
      </c>
      <c r="Q76" s="244">
        <f t="shared" si="103"/>
        <v>0</v>
      </c>
      <c r="R76" s="211">
        <f t="shared" si="103"/>
        <v>0</v>
      </c>
      <c r="S76" s="245">
        <f t="shared" si="103"/>
        <v>0</v>
      </c>
      <c r="T76" s="212">
        <f t="shared" si="103"/>
        <v>0</v>
      </c>
      <c r="U76" s="245">
        <f t="shared" si="103"/>
        <v>0</v>
      </c>
      <c r="V76" s="212">
        <f t="shared" si="103"/>
        <v>0</v>
      </c>
      <c r="W76" s="244">
        <f t="shared" si="103"/>
        <v>13272</v>
      </c>
      <c r="X76" s="211">
        <f t="shared" si="103"/>
        <v>0</v>
      </c>
      <c r="Y76" s="284"/>
    </row>
    <row r="77" spans="1:25" ht="23" x14ac:dyDescent="0.35">
      <c r="A77" s="148">
        <v>3291</v>
      </c>
      <c r="B77" s="150" t="s">
        <v>189</v>
      </c>
      <c r="C77" s="274"/>
      <c r="D77" s="274"/>
      <c r="E77" s="274"/>
      <c r="F77" s="264"/>
      <c r="G77" s="284"/>
      <c r="H77" s="284"/>
      <c r="I77" s="213">
        <v>4231</v>
      </c>
      <c r="J77" s="214" t="s">
        <v>212</v>
      </c>
      <c r="K77" s="215">
        <f>D70</f>
        <v>13272</v>
      </c>
      <c r="L77" s="215">
        <f>E70</f>
        <v>0</v>
      </c>
      <c r="M77" s="216"/>
      <c r="N77" s="217"/>
      <c r="O77" s="216"/>
      <c r="P77" s="217"/>
      <c r="Q77" s="216"/>
      <c r="R77" s="217"/>
      <c r="S77" s="216"/>
      <c r="T77" s="217"/>
      <c r="U77" s="216"/>
      <c r="V77" s="217"/>
      <c r="W77" s="215">
        <f t="shared" si="94"/>
        <v>13272</v>
      </c>
      <c r="X77" s="218">
        <f t="shared" si="94"/>
        <v>0</v>
      </c>
      <c r="Y77" s="284"/>
    </row>
    <row r="78" spans="1:25" ht="19.899999999999999" customHeight="1" x14ac:dyDescent="0.35">
      <c r="A78" s="146">
        <v>38</v>
      </c>
      <c r="B78" s="147" t="s">
        <v>224</v>
      </c>
      <c r="C78" s="279">
        <f>C79</f>
        <v>32272</v>
      </c>
      <c r="D78" s="279">
        <f t="shared" ref="D78:E79" si="104">D79</f>
        <v>32272</v>
      </c>
      <c r="E78" s="279">
        <f t="shared" si="104"/>
        <v>34106.11</v>
      </c>
      <c r="F78" s="191">
        <f t="shared" ref="F78:F79" si="105">(E78/D78)*100</f>
        <v>105.68328582052553</v>
      </c>
      <c r="G78" s="284"/>
      <c r="H78" s="284"/>
      <c r="I78" s="204">
        <v>45</v>
      </c>
      <c r="J78" s="205" t="s">
        <v>221</v>
      </c>
      <c r="K78" s="206">
        <f t="shared" ref="K78:P78" si="106">K79+K81</f>
        <v>0</v>
      </c>
      <c r="L78" s="207">
        <f t="shared" si="106"/>
        <v>0</v>
      </c>
      <c r="M78" s="206">
        <f t="shared" si="106"/>
        <v>18089</v>
      </c>
      <c r="N78" s="207">
        <f t="shared" si="106"/>
        <v>3238.02</v>
      </c>
      <c r="O78" s="246">
        <f t="shared" si="106"/>
        <v>0</v>
      </c>
      <c r="P78" s="247">
        <f t="shared" si="106"/>
        <v>0</v>
      </c>
      <c r="Q78" s="246">
        <f>Q79+Q81+Q83</f>
        <v>0</v>
      </c>
      <c r="R78" s="246">
        <f>R79+R81+R83</f>
        <v>0</v>
      </c>
      <c r="S78" s="246">
        <f t="shared" ref="S78:V78" si="107">S79+S81</f>
        <v>0</v>
      </c>
      <c r="T78" s="247">
        <f t="shared" si="107"/>
        <v>0</v>
      </c>
      <c r="U78" s="246">
        <f t="shared" si="107"/>
        <v>0</v>
      </c>
      <c r="V78" s="247">
        <f t="shared" si="107"/>
        <v>0</v>
      </c>
      <c r="W78" s="206">
        <f>W79+W81+W83</f>
        <v>18089</v>
      </c>
      <c r="X78" s="208">
        <f>X79+X81+X83</f>
        <v>3238.02</v>
      </c>
      <c r="Y78" s="284"/>
    </row>
    <row r="79" spans="1:25" x14ac:dyDescent="0.35">
      <c r="A79" s="148">
        <v>381</v>
      </c>
      <c r="B79" s="149" t="s">
        <v>153</v>
      </c>
      <c r="C79" s="279">
        <f>C80</f>
        <v>32272</v>
      </c>
      <c r="D79" s="279">
        <f t="shared" si="104"/>
        <v>32272</v>
      </c>
      <c r="E79" s="279">
        <f t="shared" si="104"/>
        <v>34106.11</v>
      </c>
      <c r="F79" s="191">
        <f t="shared" si="105"/>
        <v>105.68328582052553</v>
      </c>
      <c r="G79" s="284"/>
      <c r="H79" s="284"/>
      <c r="I79" s="204">
        <v>451</v>
      </c>
      <c r="J79" s="205" t="s">
        <v>222</v>
      </c>
      <c r="K79" s="222">
        <f>SUM(K80:K80)</f>
        <v>0</v>
      </c>
      <c r="L79" s="223">
        <f t="shared" ref="L79:X79" si="108">SUM(L80:L80)</f>
        <v>0</v>
      </c>
      <c r="M79" s="222">
        <f>SUM(M80:M80)</f>
        <v>18089</v>
      </c>
      <c r="N79" s="223">
        <f t="shared" si="108"/>
        <v>3238.02</v>
      </c>
      <c r="O79" s="224">
        <f>SUM(O80:O80)</f>
        <v>0</v>
      </c>
      <c r="P79" s="225">
        <f t="shared" si="108"/>
        <v>0</v>
      </c>
      <c r="Q79" s="224">
        <f>SUM(Q80:Q80)</f>
        <v>0</v>
      </c>
      <c r="R79" s="225">
        <f t="shared" si="108"/>
        <v>0</v>
      </c>
      <c r="S79" s="224">
        <f>SUM(S80:S80)</f>
        <v>0</v>
      </c>
      <c r="T79" s="225">
        <f t="shared" si="108"/>
        <v>0</v>
      </c>
      <c r="U79" s="224">
        <f>SUM(U80:U80)</f>
        <v>0</v>
      </c>
      <c r="V79" s="225">
        <f t="shared" si="108"/>
        <v>0</v>
      </c>
      <c r="W79" s="222">
        <f>SUM(W80:W80)</f>
        <v>18089</v>
      </c>
      <c r="X79" s="223">
        <f t="shared" si="108"/>
        <v>3238.02</v>
      </c>
      <c r="Y79" s="284"/>
    </row>
    <row r="80" spans="1:25" ht="19.149999999999999" customHeight="1" thickBot="1" x14ac:dyDescent="0.4">
      <c r="A80" s="154">
        <v>3811</v>
      </c>
      <c r="B80" s="49" t="s">
        <v>225</v>
      </c>
      <c r="C80" s="267">
        <v>32272</v>
      </c>
      <c r="D80" s="267">
        <v>32272</v>
      </c>
      <c r="E80" s="267">
        <v>34106.11</v>
      </c>
      <c r="F80" s="268"/>
      <c r="G80" s="284"/>
      <c r="H80" s="284"/>
      <c r="I80" s="248">
        <v>4511</v>
      </c>
      <c r="J80" s="249" t="s">
        <v>222</v>
      </c>
      <c r="K80" s="235">
        <f>D73</f>
        <v>0</v>
      </c>
      <c r="L80" s="235">
        <f>E73</f>
        <v>0</v>
      </c>
      <c r="M80" s="235">
        <f>D122</f>
        <v>18089</v>
      </c>
      <c r="N80" s="235">
        <f>E122</f>
        <v>3238.02</v>
      </c>
      <c r="O80" s="233"/>
      <c r="P80" s="234"/>
      <c r="Q80" s="216"/>
      <c r="R80" s="216"/>
      <c r="S80" s="233"/>
      <c r="T80" s="234"/>
      <c r="U80" s="233"/>
      <c r="V80" s="234"/>
      <c r="W80" s="215">
        <f t="shared" ref="W80:X80" si="109">K80+M80+O80+Q80+S80+U80</f>
        <v>18089</v>
      </c>
      <c r="X80" s="218">
        <f t="shared" si="109"/>
        <v>3238.02</v>
      </c>
      <c r="Y80" s="284"/>
    </row>
    <row r="81" spans="1:25" ht="35" thickTop="1" x14ac:dyDescent="0.35">
      <c r="A81" s="155" t="s">
        <v>226</v>
      </c>
      <c r="B81" s="50" t="s">
        <v>227</v>
      </c>
      <c r="C81" s="193">
        <f>C82+C125+C136+C158</f>
        <v>205720</v>
      </c>
      <c r="D81" s="193">
        <f t="shared" ref="D81:E81" si="110">D82+D125+D136+D158</f>
        <v>205720</v>
      </c>
      <c r="E81" s="193">
        <f t="shared" si="110"/>
        <v>109556.08</v>
      </c>
      <c r="F81" s="188">
        <f t="shared" ref="F81" si="111">(E81/D81)*100</f>
        <v>53.254948473653506</v>
      </c>
      <c r="G81" s="284"/>
      <c r="H81" s="284"/>
      <c r="I81" s="204">
        <v>452</v>
      </c>
      <c r="J81" s="205" t="s">
        <v>232</v>
      </c>
      <c r="K81" s="250">
        <f t="shared" ref="K81:X81" si="112">K82</f>
        <v>0</v>
      </c>
      <c r="L81" s="251">
        <f t="shared" si="112"/>
        <v>0</v>
      </c>
      <c r="M81" s="252">
        <f t="shared" si="112"/>
        <v>0</v>
      </c>
      <c r="N81" s="253">
        <f t="shared" si="112"/>
        <v>0</v>
      </c>
      <c r="O81" s="250">
        <f t="shared" si="112"/>
        <v>0</v>
      </c>
      <c r="P81" s="251">
        <f t="shared" si="112"/>
        <v>0</v>
      </c>
      <c r="Q81" s="250">
        <f t="shared" si="112"/>
        <v>0</v>
      </c>
      <c r="R81" s="251">
        <f t="shared" si="112"/>
        <v>0</v>
      </c>
      <c r="S81" s="250">
        <f t="shared" si="112"/>
        <v>0</v>
      </c>
      <c r="T81" s="251">
        <f t="shared" si="112"/>
        <v>0</v>
      </c>
      <c r="U81" s="250">
        <f t="shared" si="112"/>
        <v>0</v>
      </c>
      <c r="V81" s="251">
        <f t="shared" si="112"/>
        <v>0</v>
      </c>
      <c r="W81" s="252">
        <f t="shared" si="112"/>
        <v>0</v>
      </c>
      <c r="X81" s="253">
        <f t="shared" si="112"/>
        <v>0</v>
      </c>
      <c r="Y81" s="284"/>
    </row>
    <row r="82" spans="1:25" ht="15" thickBot="1" x14ac:dyDescent="0.4">
      <c r="A82" s="156">
        <v>31</v>
      </c>
      <c r="B82" s="147" t="s">
        <v>228</v>
      </c>
      <c r="C82" s="279">
        <f>C83+C107+C110+C120</f>
        <v>205720</v>
      </c>
      <c r="D82" s="279">
        <f t="shared" ref="D82:E82" si="113">D83+D107+D110+D120</f>
        <v>205720</v>
      </c>
      <c r="E82" s="279">
        <f t="shared" si="113"/>
        <v>109556.08</v>
      </c>
      <c r="F82" s="191">
        <f t="shared" ref="F82:F84" si="114">(E82/D82)*100</f>
        <v>53.254948473653506</v>
      </c>
      <c r="G82" s="284"/>
      <c r="H82" s="284"/>
      <c r="I82" s="248">
        <v>4521</v>
      </c>
      <c r="J82" s="249" t="s">
        <v>232</v>
      </c>
      <c r="K82" s="254"/>
      <c r="L82" s="255"/>
      <c r="M82" s="235">
        <f>D124</f>
        <v>0</v>
      </c>
      <c r="N82" s="235">
        <f>E124</f>
        <v>0</v>
      </c>
      <c r="O82" s="254"/>
      <c r="P82" s="255"/>
      <c r="Q82" s="254"/>
      <c r="R82" s="255"/>
      <c r="S82" s="254"/>
      <c r="T82" s="255"/>
      <c r="U82" s="254"/>
      <c r="V82" s="255"/>
      <c r="W82" s="215">
        <f t="shared" ref="W82:X82" si="115">K82+M82+O82+Q82+S82+U82</f>
        <v>0</v>
      </c>
      <c r="X82" s="218">
        <f t="shared" si="115"/>
        <v>0</v>
      </c>
      <c r="Y82" s="284"/>
    </row>
    <row r="83" spans="1:25" x14ac:dyDescent="0.35">
      <c r="A83" s="146">
        <v>32</v>
      </c>
      <c r="B83" s="147" t="s">
        <v>11</v>
      </c>
      <c r="C83" s="279">
        <f>C84+C87+C94+C102</f>
        <v>126423</v>
      </c>
      <c r="D83" s="279">
        <f>D84+D87+D94+D102</f>
        <v>126423</v>
      </c>
      <c r="E83" s="279">
        <f t="shared" ref="E83" si="116">E84+E87+E94+E102</f>
        <v>73370.959999999992</v>
      </c>
      <c r="F83" s="191">
        <f t="shared" si="114"/>
        <v>58.036085206014718</v>
      </c>
      <c r="G83" s="284"/>
      <c r="H83" s="284"/>
      <c r="I83" s="204">
        <v>454</v>
      </c>
      <c r="J83" s="205" t="s">
        <v>235</v>
      </c>
      <c r="K83" s="256">
        <f t="shared" ref="K83:X83" si="117">K84</f>
        <v>0</v>
      </c>
      <c r="L83" s="257">
        <f t="shared" si="117"/>
        <v>0</v>
      </c>
      <c r="M83" s="256">
        <f t="shared" si="117"/>
        <v>0</v>
      </c>
      <c r="N83" s="257">
        <f t="shared" si="117"/>
        <v>0</v>
      </c>
      <c r="O83" s="256">
        <f t="shared" si="117"/>
        <v>0</v>
      </c>
      <c r="P83" s="257">
        <f t="shared" si="117"/>
        <v>0</v>
      </c>
      <c r="Q83" s="258">
        <f t="shared" si="117"/>
        <v>0</v>
      </c>
      <c r="R83" s="258">
        <f t="shared" si="117"/>
        <v>0</v>
      </c>
      <c r="S83" s="256">
        <f t="shared" si="117"/>
        <v>0</v>
      </c>
      <c r="T83" s="257">
        <f t="shared" si="117"/>
        <v>0</v>
      </c>
      <c r="U83" s="256">
        <f t="shared" si="117"/>
        <v>0</v>
      </c>
      <c r="V83" s="257">
        <f t="shared" si="117"/>
        <v>0</v>
      </c>
      <c r="W83" s="258">
        <f t="shared" si="117"/>
        <v>0</v>
      </c>
      <c r="X83" s="259">
        <f t="shared" si="117"/>
        <v>0</v>
      </c>
      <c r="Y83" s="284"/>
    </row>
    <row r="84" spans="1:25" ht="15" thickBot="1" x14ac:dyDescent="0.4">
      <c r="A84" s="146">
        <v>321</v>
      </c>
      <c r="B84" s="147" t="s">
        <v>41</v>
      </c>
      <c r="C84" s="279">
        <f>C85+C86</f>
        <v>664</v>
      </c>
      <c r="D84" s="279">
        <f>D85+D86</f>
        <v>664</v>
      </c>
      <c r="E84" s="279">
        <f t="shared" ref="E84" si="118">E85+E86</f>
        <v>4.0999999999999996</v>
      </c>
      <c r="F84" s="191">
        <f t="shared" si="114"/>
        <v>0.61746987951807231</v>
      </c>
      <c r="G84" s="284"/>
      <c r="H84" s="284"/>
      <c r="I84" s="248">
        <v>4541</v>
      </c>
      <c r="J84" s="249" t="s">
        <v>235</v>
      </c>
      <c r="K84" s="260"/>
      <c r="L84" s="261"/>
      <c r="M84" s="260"/>
      <c r="N84" s="261"/>
      <c r="O84" s="260"/>
      <c r="P84" s="261"/>
      <c r="Q84" s="235">
        <f>D157</f>
        <v>0</v>
      </c>
      <c r="R84" s="235">
        <f>E157</f>
        <v>0</v>
      </c>
      <c r="S84" s="260"/>
      <c r="T84" s="261"/>
      <c r="U84" s="260"/>
      <c r="V84" s="261"/>
      <c r="W84" s="235">
        <f t="shared" ref="W84:X84" si="119">K84+M84+O84+Q84+S84+U84</f>
        <v>0</v>
      </c>
      <c r="X84" s="262">
        <f t="shared" si="119"/>
        <v>0</v>
      </c>
      <c r="Y84" s="284"/>
    </row>
    <row r="85" spans="1:25" x14ac:dyDescent="0.35">
      <c r="A85" s="148">
        <v>3211</v>
      </c>
      <c r="B85" s="149" t="s">
        <v>42</v>
      </c>
      <c r="C85" s="274">
        <v>664</v>
      </c>
      <c r="D85" s="274">
        <v>664</v>
      </c>
      <c r="E85" s="274">
        <v>4.0999999999999996</v>
      </c>
      <c r="F85" s="26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</row>
    <row r="86" spans="1:25" x14ac:dyDescent="0.35">
      <c r="A86" s="148">
        <v>3213</v>
      </c>
      <c r="B86" s="149" t="s">
        <v>168</v>
      </c>
      <c r="C86" s="274"/>
      <c r="D86" s="274"/>
      <c r="E86" s="274"/>
      <c r="F86" s="26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</row>
    <row r="87" spans="1:25" x14ac:dyDescent="0.35">
      <c r="A87" s="148">
        <v>322</v>
      </c>
      <c r="B87" s="149" t="s">
        <v>170</v>
      </c>
      <c r="C87" s="279">
        <f>SUM(C88:C93)</f>
        <v>66363</v>
      </c>
      <c r="D87" s="279">
        <f>SUM(D88:D93)</f>
        <v>66363</v>
      </c>
      <c r="E87" s="279">
        <f t="shared" ref="E87" si="120">SUM(E88:E93)</f>
        <v>34771.1</v>
      </c>
      <c r="F87" s="191">
        <f t="shared" ref="F87" si="121">(E87/D87)*100</f>
        <v>52.395310639965039</v>
      </c>
      <c r="G87" s="284"/>
      <c r="H87" s="284"/>
      <c r="I87" s="284"/>
      <c r="J87" s="285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</row>
    <row r="88" spans="1:25" ht="21.65" customHeight="1" x14ac:dyDescent="0.35">
      <c r="A88" s="148">
        <v>3221</v>
      </c>
      <c r="B88" s="149" t="s">
        <v>171</v>
      </c>
      <c r="C88" s="274">
        <v>2655</v>
      </c>
      <c r="D88" s="274">
        <v>2655</v>
      </c>
      <c r="E88" s="274">
        <v>842.75</v>
      </c>
      <c r="F88" s="26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</row>
    <row r="89" spans="1:25" x14ac:dyDescent="0.35">
      <c r="A89" s="148">
        <v>3222</v>
      </c>
      <c r="B89" s="149" t="s">
        <v>172</v>
      </c>
      <c r="C89" s="274">
        <v>13272</v>
      </c>
      <c r="D89" s="274">
        <v>13272</v>
      </c>
      <c r="E89" s="274">
        <v>8705</v>
      </c>
      <c r="F89" s="26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</row>
    <row r="90" spans="1:25" x14ac:dyDescent="0.35">
      <c r="A90" s="148">
        <v>3223</v>
      </c>
      <c r="B90" s="149" t="s">
        <v>173</v>
      </c>
      <c r="C90" s="274">
        <v>2654</v>
      </c>
      <c r="D90" s="274">
        <v>2654</v>
      </c>
      <c r="E90" s="274">
        <v>953.46</v>
      </c>
      <c r="F90" s="26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</row>
    <row r="91" spans="1:25" x14ac:dyDescent="0.35">
      <c r="A91" s="148">
        <v>3224</v>
      </c>
      <c r="B91" s="149" t="s">
        <v>174</v>
      </c>
      <c r="C91" s="274">
        <v>39817</v>
      </c>
      <c r="D91" s="274">
        <v>39817</v>
      </c>
      <c r="E91" s="274">
        <v>20711.52</v>
      </c>
      <c r="F91" s="26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</row>
    <row r="92" spans="1:25" x14ac:dyDescent="0.35">
      <c r="A92" s="148">
        <v>3225</v>
      </c>
      <c r="B92" s="149" t="s">
        <v>175</v>
      </c>
      <c r="C92" s="274">
        <v>3982</v>
      </c>
      <c r="D92" s="274">
        <v>3982</v>
      </c>
      <c r="E92" s="274">
        <v>3558.37</v>
      </c>
      <c r="F92" s="26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</row>
    <row r="93" spans="1:25" x14ac:dyDescent="0.35">
      <c r="A93" s="148">
        <v>3227</v>
      </c>
      <c r="B93" s="149" t="s">
        <v>176</v>
      </c>
      <c r="C93" s="274">
        <v>3983</v>
      </c>
      <c r="D93" s="274">
        <v>3983</v>
      </c>
      <c r="E93" s="274"/>
      <c r="F93" s="26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</row>
    <row r="94" spans="1:25" x14ac:dyDescent="0.35">
      <c r="A94" s="146">
        <v>323</v>
      </c>
      <c r="B94" s="147" t="s">
        <v>177</v>
      </c>
      <c r="C94" s="279">
        <f>SUM(C95:C101)</f>
        <v>16590</v>
      </c>
      <c r="D94" s="279">
        <f>SUM(D95:D101)</f>
        <v>16590</v>
      </c>
      <c r="E94" s="279">
        <f t="shared" ref="E94" si="122">SUM(E95:E101)</f>
        <v>3865.9199999999996</v>
      </c>
      <c r="F94" s="191">
        <f t="shared" ref="F94" si="123">(E94/D94)*100</f>
        <v>23.302712477396021</v>
      </c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</row>
    <row r="95" spans="1:25" x14ac:dyDescent="0.35">
      <c r="A95" s="148">
        <v>3231</v>
      </c>
      <c r="B95" s="149" t="s">
        <v>178</v>
      </c>
      <c r="C95" s="274">
        <v>665</v>
      </c>
      <c r="D95" s="274">
        <v>664</v>
      </c>
      <c r="E95" s="274">
        <v>126.73</v>
      </c>
      <c r="F95" s="26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</row>
    <row r="96" spans="1:25" x14ac:dyDescent="0.35">
      <c r="A96" s="148">
        <v>3232</v>
      </c>
      <c r="B96" s="149" t="s">
        <v>179</v>
      </c>
      <c r="C96" s="274">
        <v>13271</v>
      </c>
      <c r="D96" s="274">
        <v>13272</v>
      </c>
      <c r="E96" s="274">
        <v>1062.0899999999999</v>
      </c>
      <c r="F96" s="26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</row>
    <row r="97" spans="1:25" x14ac:dyDescent="0.35">
      <c r="A97" s="148">
        <v>3233</v>
      </c>
      <c r="B97" s="149" t="s">
        <v>180</v>
      </c>
      <c r="C97" s="274"/>
      <c r="D97" s="274"/>
      <c r="E97" s="274"/>
      <c r="F97" s="26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</row>
    <row r="98" spans="1:25" x14ac:dyDescent="0.35">
      <c r="A98" s="148">
        <v>3234</v>
      </c>
      <c r="B98" s="149" t="s">
        <v>181</v>
      </c>
      <c r="C98" s="274"/>
      <c r="D98" s="274"/>
      <c r="E98" s="274"/>
      <c r="F98" s="26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</row>
    <row r="99" spans="1:25" x14ac:dyDescent="0.35">
      <c r="A99" s="148">
        <v>3236</v>
      </c>
      <c r="B99" s="149" t="s">
        <v>183</v>
      </c>
      <c r="C99" s="274"/>
      <c r="D99" s="274"/>
      <c r="E99" s="274">
        <v>402.38</v>
      </c>
      <c r="F99" s="26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</row>
    <row r="100" spans="1:25" x14ac:dyDescent="0.35">
      <c r="A100" s="148">
        <v>3237</v>
      </c>
      <c r="B100" s="149" t="s">
        <v>184</v>
      </c>
      <c r="C100" s="274"/>
      <c r="D100" s="274"/>
      <c r="E100" s="274">
        <v>1454.06</v>
      </c>
      <c r="F100" s="26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</row>
    <row r="101" spans="1:25" x14ac:dyDescent="0.35">
      <c r="A101" s="148">
        <v>3239</v>
      </c>
      <c r="B101" s="149" t="s">
        <v>186</v>
      </c>
      <c r="C101" s="274">
        <v>2654</v>
      </c>
      <c r="D101" s="274">
        <v>2654</v>
      </c>
      <c r="E101" s="274">
        <v>820.66</v>
      </c>
      <c r="F101" s="26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</row>
    <row r="102" spans="1:25" x14ac:dyDescent="0.35">
      <c r="A102" s="146">
        <v>329</v>
      </c>
      <c r="B102" s="147" t="s">
        <v>195</v>
      </c>
      <c r="C102" s="279">
        <f>SUM(C103:C106)</f>
        <v>42806</v>
      </c>
      <c r="D102" s="279">
        <f>SUM(D103:D106)</f>
        <v>42806</v>
      </c>
      <c r="E102" s="279">
        <f>SUM(E103:E106)</f>
        <v>34729.839999999997</v>
      </c>
      <c r="F102" s="191">
        <f t="shared" ref="F102" si="124">(E102/D102)*100</f>
        <v>81.13311218053542</v>
      </c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</row>
    <row r="103" spans="1:25" x14ac:dyDescent="0.35">
      <c r="A103" s="148">
        <v>3291</v>
      </c>
      <c r="B103" s="157" t="s">
        <v>189</v>
      </c>
      <c r="C103" s="274">
        <v>39816</v>
      </c>
      <c r="D103" s="274">
        <v>39816</v>
      </c>
      <c r="E103" s="274">
        <v>21053.01</v>
      </c>
      <c r="F103" s="26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</row>
    <row r="104" spans="1:25" x14ac:dyDescent="0.35">
      <c r="A104" s="148">
        <v>3292</v>
      </c>
      <c r="B104" s="149" t="s">
        <v>190</v>
      </c>
      <c r="C104" s="274">
        <v>265</v>
      </c>
      <c r="D104" s="274">
        <v>265</v>
      </c>
      <c r="E104" s="274">
        <v>277.72000000000003</v>
      </c>
      <c r="F104" s="26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</row>
    <row r="105" spans="1:25" x14ac:dyDescent="0.35">
      <c r="A105" s="148">
        <v>3293</v>
      </c>
      <c r="B105" s="149" t="s">
        <v>191</v>
      </c>
      <c r="C105" s="274">
        <v>398</v>
      </c>
      <c r="D105" s="274">
        <v>398</v>
      </c>
      <c r="E105" s="274">
        <v>160.43</v>
      </c>
      <c r="F105" s="26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</row>
    <row r="106" spans="1:25" x14ac:dyDescent="0.35">
      <c r="A106" s="148">
        <v>3299</v>
      </c>
      <c r="B106" s="149" t="s">
        <v>195</v>
      </c>
      <c r="C106" s="274">
        <v>2327</v>
      </c>
      <c r="D106" s="274">
        <v>2327</v>
      </c>
      <c r="E106" s="274">
        <v>13238.68</v>
      </c>
      <c r="F106" s="26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</row>
    <row r="107" spans="1:25" x14ac:dyDescent="0.35">
      <c r="A107" s="146">
        <v>34</v>
      </c>
      <c r="B107" s="147" t="s">
        <v>196</v>
      </c>
      <c r="C107" s="279">
        <f>C108</f>
        <v>1664</v>
      </c>
      <c r="D107" s="279">
        <f>D108</f>
        <v>1664</v>
      </c>
      <c r="E107" s="279">
        <f t="shared" ref="E107:E108" si="125">E108</f>
        <v>562.94000000000005</v>
      </c>
      <c r="F107" s="191">
        <f t="shared" ref="F107:F111" si="126">(E107/D107)*100</f>
        <v>33.830528846153854</v>
      </c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</row>
    <row r="108" spans="1:25" x14ac:dyDescent="0.35">
      <c r="A108" s="146">
        <v>343</v>
      </c>
      <c r="B108" s="147" t="s">
        <v>199</v>
      </c>
      <c r="C108" s="279">
        <f>C109</f>
        <v>1664</v>
      </c>
      <c r="D108" s="279">
        <f>D109</f>
        <v>1664</v>
      </c>
      <c r="E108" s="279">
        <f t="shared" si="125"/>
        <v>562.94000000000005</v>
      </c>
      <c r="F108" s="191">
        <f t="shared" si="126"/>
        <v>33.830528846153854</v>
      </c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</row>
    <row r="109" spans="1:25" x14ac:dyDescent="0.35">
      <c r="A109" s="148">
        <v>3431</v>
      </c>
      <c r="B109" s="149" t="s">
        <v>200</v>
      </c>
      <c r="C109" s="274">
        <v>1664</v>
      </c>
      <c r="D109" s="274">
        <v>1664</v>
      </c>
      <c r="E109" s="274">
        <v>562.94000000000005</v>
      </c>
      <c r="F109" s="26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</row>
    <row r="110" spans="1:25" x14ac:dyDescent="0.35">
      <c r="A110" s="146">
        <v>42</v>
      </c>
      <c r="B110" s="147" t="s">
        <v>203</v>
      </c>
      <c r="C110" s="279">
        <f>C111+C118</f>
        <v>59544</v>
      </c>
      <c r="D110" s="279">
        <f t="shared" ref="D110:E110" si="127">D111+D118</f>
        <v>59544</v>
      </c>
      <c r="E110" s="279">
        <f t="shared" si="127"/>
        <v>32384.16</v>
      </c>
      <c r="F110" s="191">
        <f t="shared" si="126"/>
        <v>54.3869407496977</v>
      </c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</row>
    <row r="111" spans="1:25" x14ac:dyDescent="0.35">
      <c r="A111" s="146">
        <v>422</v>
      </c>
      <c r="B111" s="147" t="s">
        <v>204</v>
      </c>
      <c r="C111" s="279">
        <f>SUM(C112:C117)</f>
        <v>59544</v>
      </c>
      <c r="D111" s="279">
        <f t="shared" ref="D111:E111" si="128">SUM(D112:D117)</f>
        <v>59544</v>
      </c>
      <c r="E111" s="279">
        <f t="shared" si="128"/>
        <v>32384.16</v>
      </c>
      <c r="F111" s="191">
        <f t="shared" si="126"/>
        <v>54.3869407496977</v>
      </c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</row>
    <row r="112" spans="1:25" x14ac:dyDescent="0.35">
      <c r="A112" s="148">
        <v>4221</v>
      </c>
      <c r="B112" s="149" t="s">
        <v>205</v>
      </c>
      <c r="C112" s="274">
        <v>13272</v>
      </c>
      <c r="D112" s="274">
        <v>13272</v>
      </c>
      <c r="E112" s="274">
        <v>1141.25</v>
      </c>
      <c r="F112" s="26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</row>
    <row r="113" spans="1:25" x14ac:dyDescent="0.35">
      <c r="A113" s="148">
        <v>4222</v>
      </c>
      <c r="B113" s="149" t="s">
        <v>206</v>
      </c>
      <c r="C113" s="274">
        <v>6636</v>
      </c>
      <c r="D113" s="274">
        <v>6636</v>
      </c>
      <c r="E113" s="274">
        <v>806.2</v>
      </c>
      <c r="F113" s="26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</row>
    <row r="114" spans="1:25" x14ac:dyDescent="0.35">
      <c r="A114" s="148">
        <v>4223</v>
      </c>
      <c r="B114" s="149" t="s">
        <v>207</v>
      </c>
      <c r="C114" s="274">
        <v>39636</v>
      </c>
      <c r="D114" s="274">
        <v>39636</v>
      </c>
      <c r="E114" s="274">
        <v>30436.71</v>
      </c>
      <c r="F114" s="26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</row>
    <row r="115" spans="1:25" x14ac:dyDescent="0.35">
      <c r="A115" s="148">
        <v>4225</v>
      </c>
      <c r="B115" s="149" t="s">
        <v>209</v>
      </c>
      <c r="C115" s="274"/>
      <c r="D115" s="274"/>
      <c r="E115" s="274"/>
      <c r="F115" s="26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</row>
    <row r="116" spans="1:25" x14ac:dyDescent="0.35">
      <c r="A116" s="148">
        <v>4226</v>
      </c>
      <c r="B116" s="149" t="s">
        <v>229</v>
      </c>
      <c r="C116" s="274"/>
      <c r="D116" s="274"/>
      <c r="E116" s="274"/>
      <c r="F116" s="26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</row>
    <row r="117" spans="1:25" x14ac:dyDescent="0.35">
      <c r="A117" s="148">
        <v>4227</v>
      </c>
      <c r="B117" s="149" t="s">
        <v>210</v>
      </c>
      <c r="C117" s="274"/>
      <c r="D117" s="274"/>
      <c r="E117" s="274"/>
      <c r="F117" s="26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</row>
    <row r="118" spans="1:25" x14ac:dyDescent="0.35">
      <c r="A118" s="146">
        <v>425</v>
      </c>
      <c r="B118" s="147" t="s">
        <v>230</v>
      </c>
      <c r="C118" s="279">
        <f>C119</f>
        <v>0</v>
      </c>
      <c r="D118" s="279">
        <f t="shared" ref="D118:E118" si="129">D119</f>
        <v>0</v>
      </c>
      <c r="E118" s="279">
        <f t="shared" si="129"/>
        <v>0</v>
      </c>
      <c r="F118" s="191" t="e">
        <f t="shared" ref="F118:F127" si="130">(E118/D118)*100</f>
        <v>#DIV/0!</v>
      </c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</row>
    <row r="119" spans="1:25" x14ac:dyDescent="0.35">
      <c r="A119" s="148">
        <v>4252</v>
      </c>
      <c r="B119" s="149" t="s">
        <v>231</v>
      </c>
      <c r="C119" s="274"/>
      <c r="D119" s="274"/>
      <c r="E119" s="274"/>
      <c r="F119" s="26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</row>
    <row r="120" spans="1:25" x14ac:dyDescent="0.35">
      <c r="A120" s="146">
        <v>45</v>
      </c>
      <c r="B120" s="147" t="s">
        <v>221</v>
      </c>
      <c r="C120" s="279">
        <f>C121+C123</f>
        <v>18089</v>
      </c>
      <c r="D120" s="279">
        <f t="shared" ref="D120:E120" si="131">D121+D123</f>
        <v>18089</v>
      </c>
      <c r="E120" s="279">
        <f t="shared" si="131"/>
        <v>3238.02</v>
      </c>
      <c r="F120" s="191">
        <f t="shared" si="130"/>
        <v>17.90049201171983</v>
      </c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</row>
    <row r="121" spans="1:25" x14ac:dyDescent="0.35">
      <c r="A121" s="146">
        <v>451</v>
      </c>
      <c r="B121" s="147" t="s">
        <v>222</v>
      </c>
      <c r="C121" s="279">
        <f>C122</f>
        <v>18089</v>
      </c>
      <c r="D121" s="279">
        <f t="shared" ref="D121:E121" si="132">D122</f>
        <v>18089</v>
      </c>
      <c r="E121" s="279">
        <f t="shared" si="132"/>
        <v>3238.02</v>
      </c>
      <c r="F121" s="191">
        <f t="shared" si="130"/>
        <v>17.90049201171983</v>
      </c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</row>
    <row r="122" spans="1:25" x14ac:dyDescent="0.35">
      <c r="A122" s="148">
        <v>4511</v>
      </c>
      <c r="B122" s="149" t="s">
        <v>222</v>
      </c>
      <c r="C122" s="274">
        <v>18089</v>
      </c>
      <c r="D122" s="274">
        <v>18089</v>
      </c>
      <c r="E122" s="274">
        <v>3238.02</v>
      </c>
      <c r="F122" s="26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</row>
    <row r="123" spans="1:25" x14ac:dyDescent="0.35">
      <c r="A123" s="146">
        <v>452</v>
      </c>
      <c r="B123" s="147" t="s">
        <v>232</v>
      </c>
      <c r="C123" s="279">
        <f>C124</f>
        <v>0</v>
      </c>
      <c r="D123" s="279">
        <f t="shared" ref="D123:E123" si="133">D124</f>
        <v>0</v>
      </c>
      <c r="E123" s="279">
        <f t="shared" si="133"/>
        <v>0</v>
      </c>
      <c r="F123" s="191" t="e">
        <f t="shared" si="130"/>
        <v>#DIV/0!</v>
      </c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</row>
    <row r="124" spans="1:25" ht="15" thickBot="1" x14ac:dyDescent="0.4">
      <c r="A124" s="152">
        <v>4521</v>
      </c>
      <c r="B124" s="48" t="s">
        <v>232</v>
      </c>
      <c r="C124" s="265"/>
      <c r="D124" s="265"/>
      <c r="E124" s="265"/>
      <c r="F124" s="266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</row>
    <row r="125" spans="1:25" x14ac:dyDescent="0.35">
      <c r="A125" s="153">
        <v>43</v>
      </c>
      <c r="B125" s="286" t="s">
        <v>233</v>
      </c>
      <c r="C125" s="194">
        <f>C126</f>
        <v>0</v>
      </c>
      <c r="D125" s="194">
        <f t="shared" ref="D125:E125" si="134">D126</f>
        <v>0</v>
      </c>
      <c r="E125" s="194">
        <f t="shared" si="134"/>
        <v>0</v>
      </c>
      <c r="F125" s="191" t="e">
        <f t="shared" si="130"/>
        <v>#DIV/0!</v>
      </c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</row>
    <row r="126" spans="1:25" x14ac:dyDescent="0.35">
      <c r="A126" s="146">
        <v>32</v>
      </c>
      <c r="B126" s="147" t="s">
        <v>11</v>
      </c>
      <c r="C126" s="279">
        <f>C127+C132</f>
        <v>0</v>
      </c>
      <c r="D126" s="279">
        <f t="shared" ref="D126:E126" si="135">D127+D132</f>
        <v>0</v>
      </c>
      <c r="E126" s="279">
        <f t="shared" si="135"/>
        <v>0</v>
      </c>
      <c r="F126" s="191" t="e">
        <f t="shared" si="130"/>
        <v>#DIV/0!</v>
      </c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</row>
    <row r="127" spans="1:25" x14ac:dyDescent="0.35">
      <c r="A127" s="146">
        <v>322</v>
      </c>
      <c r="B127" s="147" t="s">
        <v>170</v>
      </c>
      <c r="C127" s="279">
        <f>SUM(C128:C131)</f>
        <v>0</v>
      </c>
      <c r="D127" s="279">
        <f t="shared" ref="D127:E127" si="136">SUM(D128:D131)</f>
        <v>0</v>
      </c>
      <c r="E127" s="279">
        <f t="shared" si="136"/>
        <v>0</v>
      </c>
      <c r="F127" s="191" t="e">
        <f t="shared" si="130"/>
        <v>#DIV/0!</v>
      </c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</row>
    <row r="128" spans="1:25" x14ac:dyDescent="0.35">
      <c r="A128" s="148">
        <v>3221</v>
      </c>
      <c r="B128" s="149" t="s">
        <v>171</v>
      </c>
      <c r="C128" s="274"/>
      <c r="D128" s="274"/>
      <c r="E128" s="274"/>
      <c r="F128" s="26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</row>
    <row r="129" spans="1:25" x14ac:dyDescent="0.35">
      <c r="A129" s="148">
        <v>3222</v>
      </c>
      <c r="B129" s="149" t="s">
        <v>172</v>
      </c>
      <c r="C129" s="274"/>
      <c r="D129" s="274"/>
      <c r="E129" s="274"/>
      <c r="F129" s="26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</row>
    <row r="130" spans="1:25" x14ac:dyDescent="0.35">
      <c r="A130" s="148">
        <v>3223</v>
      </c>
      <c r="B130" s="149" t="s">
        <v>173</v>
      </c>
      <c r="C130" s="274"/>
      <c r="D130" s="274"/>
      <c r="E130" s="274"/>
      <c r="F130" s="26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</row>
    <row r="131" spans="1:25" x14ac:dyDescent="0.35">
      <c r="A131" s="148">
        <v>3224</v>
      </c>
      <c r="B131" s="149" t="s">
        <v>174</v>
      </c>
      <c r="C131" s="274"/>
      <c r="D131" s="274"/>
      <c r="E131" s="274"/>
      <c r="F131" s="26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</row>
    <row r="132" spans="1:25" x14ac:dyDescent="0.35">
      <c r="A132" s="146">
        <v>323</v>
      </c>
      <c r="B132" s="147" t="s">
        <v>177</v>
      </c>
      <c r="C132" s="279">
        <f>SUM(C133:C135)</f>
        <v>0</v>
      </c>
      <c r="D132" s="279">
        <f t="shared" ref="D132:E132" si="137">SUM(D133:D135)</f>
        <v>0</v>
      </c>
      <c r="E132" s="279">
        <f t="shared" si="137"/>
        <v>0</v>
      </c>
      <c r="F132" s="191" t="e">
        <f t="shared" ref="F132" si="138">(E132/D132)*100</f>
        <v>#DIV/0!</v>
      </c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</row>
    <row r="133" spans="1:25" x14ac:dyDescent="0.35">
      <c r="A133" s="148">
        <v>3232</v>
      </c>
      <c r="B133" s="149" t="s">
        <v>179</v>
      </c>
      <c r="C133" s="274"/>
      <c r="D133" s="274"/>
      <c r="E133" s="274"/>
      <c r="F133" s="26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</row>
    <row r="134" spans="1:25" x14ac:dyDescent="0.35">
      <c r="A134" s="148">
        <v>3237</v>
      </c>
      <c r="B134" s="149" t="s">
        <v>184</v>
      </c>
      <c r="C134" s="274"/>
      <c r="D134" s="274"/>
      <c r="E134" s="274"/>
      <c r="F134" s="26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</row>
    <row r="135" spans="1:25" ht="15" thickBot="1" x14ac:dyDescent="0.4">
      <c r="A135" s="152">
        <v>3239</v>
      </c>
      <c r="B135" s="48" t="s">
        <v>186</v>
      </c>
      <c r="C135" s="265"/>
      <c r="D135" s="265"/>
      <c r="E135" s="265"/>
      <c r="F135" s="266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</row>
    <row r="136" spans="1:25" x14ac:dyDescent="0.35">
      <c r="A136" s="153">
        <v>52</v>
      </c>
      <c r="B136" s="286" t="s">
        <v>234</v>
      </c>
      <c r="C136" s="194">
        <f>C137+C149+C155</f>
        <v>0</v>
      </c>
      <c r="D136" s="194">
        <f t="shared" ref="D136:E136" si="139">D137+D149+D155</f>
        <v>0</v>
      </c>
      <c r="E136" s="194">
        <f t="shared" si="139"/>
        <v>0</v>
      </c>
      <c r="F136" s="191" t="e">
        <f t="shared" ref="F136:F138" si="140">(E136/D136)*100</f>
        <v>#DIV/0!</v>
      </c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</row>
    <row r="137" spans="1:25" x14ac:dyDescent="0.35">
      <c r="A137" s="146">
        <v>32</v>
      </c>
      <c r="B137" s="147" t="s">
        <v>11</v>
      </c>
      <c r="C137" s="279">
        <f>C138+C143+C146</f>
        <v>0</v>
      </c>
      <c r="D137" s="279">
        <f t="shared" ref="D137:E137" si="141">D138+D143+D146</f>
        <v>0</v>
      </c>
      <c r="E137" s="279">
        <f t="shared" si="141"/>
        <v>0</v>
      </c>
      <c r="F137" s="191" t="e">
        <f t="shared" si="140"/>
        <v>#DIV/0!</v>
      </c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</row>
    <row r="138" spans="1:25" x14ac:dyDescent="0.35">
      <c r="A138" s="146">
        <v>322</v>
      </c>
      <c r="B138" s="147" t="s">
        <v>170</v>
      </c>
      <c r="C138" s="279">
        <f>SUM(C139:C142)</f>
        <v>0</v>
      </c>
      <c r="D138" s="279">
        <f t="shared" ref="D138:E138" si="142">SUM(D139:D142)</f>
        <v>0</v>
      </c>
      <c r="E138" s="279">
        <f t="shared" si="142"/>
        <v>0</v>
      </c>
      <c r="F138" s="191" t="e">
        <f t="shared" si="140"/>
        <v>#DIV/0!</v>
      </c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</row>
    <row r="139" spans="1:25" x14ac:dyDescent="0.35">
      <c r="A139" s="148">
        <v>3221</v>
      </c>
      <c r="B139" s="149" t="s">
        <v>171</v>
      </c>
      <c r="C139" s="274"/>
      <c r="D139" s="274"/>
      <c r="E139" s="274"/>
      <c r="F139" s="26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</row>
    <row r="140" spans="1:25" x14ac:dyDescent="0.35">
      <c r="A140" s="148">
        <v>3222</v>
      </c>
      <c r="B140" s="149" t="s">
        <v>172</v>
      </c>
      <c r="C140" s="274"/>
      <c r="D140" s="274"/>
      <c r="E140" s="274"/>
      <c r="F140" s="26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</row>
    <row r="141" spans="1:25" x14ac:dyDescent="0.35">
      <c r="A141" s="148">
        <v>3223</v>
      </c>
      <c r="B141" s="149" t="s">
        <v>173</v>
      </c>
      <c r="C141" s="274"/>
      <c r="D141" s="274"/>
      <c r="E141" s="274"/>
      <c r="F141" s="26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</row>
    <row r="142" spans="1:25" x14ac:dyDescent="0.35">
      <c r="A142" s="148">
        <v>3224</v>
      </c>
      <c r="B142" s="149" t="s">
        <v>174</v>
      </c>
      <c r="C142" s="274"/>
      <c r="D142" s="274"/>
      <c r="E142" s="274"/>
      <c r="F142" s="26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</row>
    <row r="143" spans="1:25" x14ac:dyDescent="0.35">
      <c r="A143" s="146">
        <v>323</v>
      </c>
      <c r="B143" s="147" t="s">
        <v>177</v>
      </c>
      <c r="C143" s="279">
        <f>SUM(C144:C145)</f>
        <v>0</v>
      </c>
      <c r="D143" s="279">
        <f t="shared" ref="D143:E143" si="143">SUM(D144:D145)</f>
        <v>0</v>
      </c>
      <c r="E143" s="279">
        <f t="shared" si="143"/>
        <v>0</v>
      </c>
      <c r="F143" s="191" t="e">
        <f t="shared" ref="F143" si="144">(E143/D143)*100</f>
        <v>#DIV/0!</v>
      </c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</row>
    <row r="144" spans="1:25" x14ac:dyDescent="0.35">
      <c r="A144" s="148">
        <v>3232</v>
      </c>
      <c r="B144" s="149" t="s">
        <v>179</v>
      </c>
      <c r="C144" s="274"/>
      <c r="D144" s="274"/>
      <c r="E144" s="274"/>
      <c r="F144" s="26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</row>
    <row r="145" spans="1:25" x14ac:dyDescent="0.35">
      <c r="A145" s="148">
        <v>3239</v>
      </c>
      <c r="B145" s="149" t="s">
        <v>186</v>
      </c>
      <c r="C145" s="274"/>
      <c r="D145" s="274"/>
      <c r="E145" s="274"/>
      <c r="F145" s="26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</row>
    <row r="146" spans="1:25" x14ac:dyDescent="0.35">
      <c r="A146" s="146">
        <v>329</v>
      </c>
      <c r="B146" s="147" t="s">
        <v>195</v>
      </c>
      <c r="C146" s="279">
        <f>SUM(C147:C148)</f>
        <v>0</v>
      </c>
      <c r="D146" s="279">
        <f t="shared" ref="D146:E146" si="145">SUM(D147:D148)</f>
        <v>0</v>
      </c>
      <c r="E146" s="279">
        <f t="shared" si="145"/>
        <v>0</v>
      </c>
      <c r="F146" s="191" t="e">
        <f t="shared" ref="F146" si="146">(E146/D146)*100</f>
        <v>#DIV/0!</v>
      </c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</row>
    <row r="147" spans="1:25" x14ac:dyDescent="0.35">
      <c r="A147" s="148">
        <v>3291</v>
      </c>
      <c r="B147" s="157" t="s">
        <v>189</v>
      </c>
      <c r="C147" s="274"/>
      <c r="D147" s="274"/>
      <c r="E147" s="274"/>
      <c r="F147" s="26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</row>
    <row r="148" spans="1:25" x14ac:dyDescent="0.35">
      <c r="A148" s="148">
        <v>3292</v>
      </c>
      <c r="B148" s="149" t="s">
        <v>190</v>
      </c>
      <c r="C148" s="274"/>
      <c r="D148" s="274"/>
      <c r="E148" s="274"/>
      <c r="F148" s="26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</row>
    <row r="149" spans="1:25" x14ac:dyDescent="0.35">
      <c r="A149" s="146">
        <v>42</v>
      </c>
      <c r="B149" s="147" t="s">
        <v>203</v>
      </c>
      <c r="C149" s="279">
        <f>C150+C153</f>
        <v>0</v>
      </c>
      <c r="D149" s="279">
        <f t="shared" ref="D149:E149" si="147">D150+D153</f>
        <v>0</v>
      </c>
      <c r="E149" s="279">
        <f t="shared" si="147"/>
        <v>0</v>
      </c>
      <c r="F149" s="191" t="e">
        <f t="shared" ref="F149:F150" si="148">(E149/D149)*100</f>
        <v>#DIV/0!</v>
      </c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</row>
    <row r="150" spans="1:25" x14ac:dyDescent="0.35">
      <c r="A150" s="146">
        <v>422</v>
      </c>
      <c r="B150" s="147" t="s">
        <v>204</v>
      </c>
      <c r="C150" s="279">
        <f>SUM(C151:C152)</f>
        <v>0</v>
      </c>
      <c r="D150" s="279">
        <f t="shared" ref="D150:E150" si="149">SUM(D151:D152)</f>
        <v>0</v>
      </c>
      <c r="E150" s="279">
        <f t="shared" si="149"/>
        <v>0</v>
      </c>
      <c r="F150" s="191" t="e">
        <f t="shared" si="148"/>
        <v>#DIV/0!</v>
      </c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</row>
    <row r="151" spans="1:25" x14ac:dyDescent="0.35">
      <c r="A151" s="148">
        <v>4225</v>
      </c>
      <c r="B151" s="149" t="s">
        <v>209</v>
      </c>
      <c r="C151" s="274"/>
      <c r="D151" s="274"/>
      <c r="E151" s="274"/>
      <c r="F151" s="26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</row>
    <row r="152" spans="1:25" x14ac:dyDescent="0.35">
      <c r="A152" s="148">
        <v>4227</v>
      </c>
      <c r="B152" s="149" t="s">
        <v>210</v>
      </c>
      <c r="C152" s="274"/>
      <c r="D152" s="274"/>
      <c r="E152" s="274"/>
      <c r="F152" s="26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</row>
    <row r="153" spans="1:25" x14ac:dyDescent="0.35">
      <c r="A153" s="146">
        <v>425</v>
      </c>
      <c r="B153" s="147" t="s">
        <v>230</v>
      </c>
      <c r="C153" s="279">
        <f>C154</f>
        <v>0</v>
      </c>
      <c r="D153" s="279">
        <f t="shared" ref="D153:E153" si="150">D154</f>
        <v>0</v>
      </c>
      <c r="E153" s="279">
        <f t="shared" si="150"/>
        <v>0</v>
      </c>
      <c r="F153" s="191" t="e">
        <f t="shared" ref="F153" si="151">(E153/D153)*100</f>
        <v>#DIV/0!</v>
      </c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</row>
    <row r="154" spans="1:25" x14ac:dyDescent="0.35">
      <c r="A154" s="148">
        <v>4252</v>
      </c>
      <c r="B154" s="149" t="s">
        <v>231</v>
      </c>
      <c r="C154" s="280"/>
      <c r="D154" s="280"/>
      <c r="E154" s="280"/>
      <c r="F154" s="136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</row>
    <row r="155" spans="1:25" x14ac:dyDescent="0.35">
      <c r="A155" s="146">
        <v>45</v>
      </c>
      <c r="B155" s="147" t="s">
        <v>221</v>
      </c>
      <c r="C155" s="279">
        <f>C156</f>
        <v>0</v>
      </c>
      <c r="D155" s="279">
        <f t="shared" ref="D155:E156" si="152">D156</f>
        <v>0</v>
      </c>
      <c r="E155" s="279">
        <f t="shared" si="152"/>
        <v>0</v>
      </c>
      <c r="F155" s="137" t="e">
        <f t="shared" ref="F155:F160" si="153">(E155/D155)*100</f>
        <v>#DIV/0!</v>
      </c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</row>
    <row r="156" spans="1:25" x14ac:dyDescent="0.35">
      <c r="A156" s="146">
        <v>454</v>
      </c>
      <c r="B156" s="147" t="s">
        <v>235</v>
      </c>
      <c r="C156" s="279">
        <f>C157</f>
        <v>0</v>
      </c>
      <c r="D156" s="279">
        <f t="shared" si="152"/>
        <v>0</v>
      </c>
      <c r="E156" s="279">
        <f t="shared" si="152"/>
        <v>0</v>
      </c>
      <c r="F156" s="137" t="e">
        <f t="shared" si="153"/>
        <v>#DIV/0!</v>
      </c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</row>
    <row r="157" spans="1:25" ht="15" thickBot="1" x14ac:dyDescent="0.4">
      <c r="A157" s="152">
        <v>4541</v>
      </c>
      <c r="B157" s="48" t="s">
        <v>235</v>
      </c>
      <c r="C157" s="265"/>
      <c r="D157" s="265"/>
      <c r="E157" s="265"/>
      <c r="F157" s="266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</row>
    <row r="158" spans="1:25" x14ac:dyDescent="0.35">
      <c r="A158" s="153">
        <v>61</v>
      </c>
      <c r="B158" s="286" t="s">
        <v>236</v>
      </c>
      <c r="C158" s="194">
        <f>C159</f>
        <v>0</v>
      </c>
      <c r="D158" s="194">
        <f t="shared" ref="D158:E160" si="154">D159</f>
        <v>0</v>
      </c>
      <c r="E158" s="194">
        <f t="shared" si="154"/>
        <v>0</v>
      </c>
      <c r="F158" s="191" t="e">
        <f t="shared" si="153"/>
        <v>#DIV/0!</v>
      </c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</row>
    <row r="159" spans="1:25" x14ac:dyDescent="0.35">
      <c r="A159" s="146">
        <v>32</v>
      </c>
      <c r="B159" s="147" t="s">
        <v>11</v>
      </c>
      <c r="C159" s="279">
        <f>C160</f>
        <v>0</v>
      </c>
      <c r="D159" s="279">
        <f t="shared" si="154"/>
        <v>0</v>
      </c>
      <c r="E159" s="279">
        <f t="shared" si="154"/>
        <v>0</v>
      </c>
      <c r="F159" s="191" t="e">
        <f t="shared" si="153"/>
        <v>#DIV/0!</v>
      </c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</row>
    <row r="160" spans="1:25" x14ac:dyDescent="0.35">
      <c r="A160" s="146">
        <v>329</v>
      </c>
      <c r="B160" s="147" t="s">
        <v>195</v>
      </c>
      <c r="C160" s="279">
        <f>C161</f>
        <v>0</v>
      </c>
      <c r="D160" s="279">
        <f t="shared" si="154"/>
        <v>0</v>
      </c>
      <c r="E160" s="279">
        <f t="shared" si="154"/>
        <v>0</v>
      </c>
      <c r="F160" s="191" t="e">
        <f t="shared" si="153"/>
        <v>#DIV/0!</v>
      </c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</row>
    <row r="161" spans="1:25" x14ac:dyDescent="0.35">
      <c r="A161" s="148">
        <v>3299</v>
      </c>
      <c r="B161" s="149" t="s">
        <v>195</v>
      </c>
      <c r="C161" s="274"/>
      <c r="D161" s="274"/>
      <c r="E161" s="274"/>
      <c r="F161" s="26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</row>
    <row r="162" spans="1:25" x14ac:dyDescent="0.35">
      <c r="A162" s="158"/>
      <c r="B162" s="287" t="s">
        <v>264</v>
      </c>
      <c r="C162" s="288">
        <v>8251254</v>
      </c>
      <c r="D162" s="288">
        <v>8251254</v>
      </c>
      <c r="E162" s="288">
        <v>4264088.01</v>
      </c>
      <c r="F162" s="289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</row>
    <row r="163" spans="1:25" x14ac:dyDescent="0.35">
      <c r="A163" s="158"/>
      <c r="B163" s="290" t="s">
        <v>265</v>
      </c>
      <c r="C163" s="291">
        <v>87560</v>
      </c>
      <c r="D163" s="291">
        <v>87560</v>
      </c>
      <c r="E163" s="291">
        <v>37231.29</v>
      </c>
      <c r="F163" s="289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</row>
    <row r="164" spans="1:25" ht="15" thickBot="1" x14ac:dyDescent="0.4">
      <c r="A164" s="159"/>
      <c r="B164" s="292" t="s">
        <v>242</v>
      </c>
      <c r="C164" s="293">
        <v>8338814</v>
      </c>
      <c r="D164" s="293">
        <v>8338814</v>
      </c>
      <c r="E164" s="293">
        <v>4301319.3</v>
      </c>
      <c r="F164" s="29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</row>
  </sheetData>
  <sheetProtection selectLockedCells="1"/>
  <mergeCells count="7">
    <mergeCell ref="W14:X14"/>
    <mergeCell ref="K14:L14"/>
    <mergeCell ref="M14:N14"/>
    <mergeCell ref="O14:P14"/>
    <mergeCell ref="Q14:R14"/>
    <mergeCell ref="S14:T14"/>
    <mergeCell ref="U14:V14"/>
  </mergeCells>
  <phoneticPr fontId="33" type="noConversion"/>
  <pageMargins left="0.70866141732283472" right="0.70866141732283472" top="0.27559055118110237" bottom="0.74803149606299213" header="0.31496062992125984" footer="0.31496062992125984"/>
  <pageSetup paperSize="9" scale="80" orientation="portrait" verticalDpi="0" r:id="rId1"/>
  <rowBreaks count="2" manualBreakCount="2">
    <brk id="59" max="16383" man="1"/>
    <brk id="115" max="5" man="1"/>
  </rowBreaks>
  <colBreaks count="1" manualBreakCount="1">
    <brk id="6" max="1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B1:Y164"/>
  <sheetViews>
    <sheetView topLeftCell="A28" zoomScaleNormal="100" workbookViewId="0">
      <selection activeCell="H11" sqref="H11"/>
    </sheetView>
  </sheetViews>
  <sheetFormatPr defaultRowHeight="14.5" x14ac:dyDescent="0.35"/>
  <cols>
    <col min="2" max="2" width="37.7265625" customWidth="1"/>
    <col min="3" max="6" width="25.26953125" customWidth="1"/>
    <col min="7" max="8" width="15.7265625" customWidth="1"/>
  </cols>
  <sheetData>
    <row r="1" spans="2:25" ht="18" x14ac:dyDescent="0.35">
      <c r="B1" s="1"/>
      <c r="C1" s="1"/>
      <c r="D1" s="1"/>
      <c r="E1" s="1"/>
      <c r="F1" s="2"/>
      <c r="G1" s="2"/>
      <c r="H1" s="2"/>
    </row>
    <row r="2" spans="2:25" ht="15.75" customHeight="1" x14ac:dyDescent="0.35">
      <c r="B2" s="382" t="s">
        <v>46</v>
      </c>
      <c r="C2" s="382"/>
      <c r="D2" s="382"/>
      <c r="E2" s="382"/>
      <c r="F2" s="382"/>
      <c r="G2" s="382"/>
      <c r="H2" s="382"/>
    </row>
    <row r="3" spans="2:25" ht="18" x14ac:dyDescent="0.35">
      <c r="B3" s="1"/>
      <c r="C3" s="1"/>
      <c r="D3" s="1"/>
      <c r="E3" s="1"/>
      <c r="F3" s="2"/>
      <c r="G3" s="2"/>
      <c r="H3" s="2"/>
    </row>
    <row r="4" spans="2:25" ht="33.75" customHeight="1" x14ac:dyDescent="0.35">
      <c r="B4" s="34" t="s">
        <v>7</v>
      </c>
      <c r="C4" s="34" t="s">
        <v>25</v>
      </c>
      <c r="D4" s="34" t="s">
        <v>62</v>
      </c>
      <c r="E4" s="34" t="s">
        <v>59</v>
      </c>
      <c r="F4" s="34" t="s">
        <v>26</v>
      </c>
      <c r="G4" s="34" t="s">
        <v>27</v>
      </c>
      <c r="H4" s="34" t="s">
        <v>60</v>
      </c>
    </row>
    <row r="5" spans="2:25" x14ac:dyDescent="0.35">
      <c r="B5" s="34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43</v>
      </c>
      <c r="H5" s="36" t="s">
        <v>44</v>
      </c>
    </row>
    <row r="6" spans="2:25" x14ac:dyDescent="0.35">
      <c r="B6" s="7" t="s">
        <v>56</v>
      </c>
      <c r="C6" s="134">
        <f>C7+C10+C12+C15+C19</f>
        <v>3917589.5</v>
      </c>
      <c r="D6" s="134">
        <f t="shared" ref="D6:F6" si="0">D7+D10+D12+D15+D19</f>
        <v>8556898</v>
      </c>
      <c r="E6" s="134">
        <f t="shared" si="0"/>
        <v>8556898</v>
      </c>
      <c r="F6" s="134">
        <f t="shared" si="0"/>
        <v>4487960.67</v>
      </c>
      <c r="G6" s="134">
        <f>F6/C6*100</f>
        <v>114.5592377659783</v>
      </c>
      <c r="H6" s="134">
        <f>F6/E6*100</f>
        <v>52.448453516683266</v>
      </c>
    </row>
    <row r="7" spans="2:25" x14ac:dyDescent="0.35">
      <c r="B7" s="7" t="s">
        <v>17</v>
      </c>
      <c r="C7" s="134">
        <f>C8+C9</f>
        <v>3776636.5</v>
      </c>
      <c r="D7" s="134">
        <f t="shared" ref="D7:F7" si="1">D8+D9</f>
        <v>8338814</v>
      </c>
      <c r="E7" s="134">
        <f t="shared" si="1"/>
        <v>8338814</v>
      </c>
      <c r="F7" s="134">
        <f t="shared" si="1"/>
        <v>4301319.3</v>
      </c>
      <c r="G7" s="134">
        <f>F7/C7*100</f>
        <v>113.89285942663531</v>
      </c>
      <c r="H7" s="134">
        <f>F7/E7*100</f>
        <v>51.581907211265289</v>
      </c>
    </row>
    <row r="8" spans="2:25" x14ac:dyDescent="0.35">
      <c r="B8" s="55" t="s">
        <v>18</v>
      </c>
      <c r="C8" s="163">
        <f>' Račun prihoda i rashoda'!G82</f>
        <v>3776636.5</v>
      </c>
      <c r="D8" s="163">
        <f>' Račun prihoda i rashoda'!H82</f>
        <v>8338814</v>
      </c>
      <c r="E8" s="163">
        <f>' Račun prihoda i rashoda'!I82</f>
        <v>8338814</v>
      </c>
      <c r="F8" s="163">
        <f>' Račun prihoda i rashoda'!J82</f>
        <v>4301319.3</v>
      </c>
      <c r="G8" s="115"/>
      <c r="H8" s="115"/>
    </row>
    <row r="9" spans="2:25" x14ac:dyDescent="0.35">
      <c r="B9" s="22" t="s">
        <v>19</v>
      </c>
      <c r="C9" s="163"/>
      <c r="D9" s="163"/>
      <c r="E9" s="163"/>
      <c r="F9" s="162"/>
      <c r="G9" s="115"/>
      <c r="H9" s="115"/>
    </row>
    <row r="10" spans="2:25" x14ac:dyDescent="0.35">
      <c r="B10" s="7" t="s">
        <v>20</v>
      </c>
      <c r="C10" s="90">
        <f>C11</f>
        <v>116043.85</v>
      </c>
      <c r="D10" s="90">
        <f t="shared" ref="D10:F10" si="2">D11</f>
        <v>199084</v>
      </c>
      <c r="E10" s="90">
        <f t="shared" si="2"/>
        <v>199084</v>
      </c>
      <c r="F10" s="90">
        <f t="shared" si="2"/>
        <v>152535.26</v>
      </c>
      <c r="G10" s="134">
        <f>F10/C10*100</f>
        <v>131.44622485379449</v>
      </c>
      <c r="H10" s="134">
        <f>F10/E10*100</f>
        <v>76.618542926603851</v>
      </c>
    </row>
    <row r="11" spans="2:25" x14ac:dyDescent="0.35">
      <c r="B11" s="56" t="s">
        <v>21</v>
      </c>
      <c r="C11" s="163">
        <f>' Račun prihoda i rashoda'!G73</f>
        <v>116043.85</v>
      </c>
      <c r="D11" s="163">
        <f>' Račun prihoda i rashoda'!H73</f>
        <v>199084</v>
      </c>
      <c r="E11" s="163">
        <f>' Račun prihoda i rashoda'!I73</f>
        <v>199084</v>
      </c>
      <c r="F11" s="163">
        <f>' Račun prihoda i rashoda'!J73</f>
        <v>152535.26</v>
      </c>
      <c r="G11" s="115"/>
      <c r="H11" s="115"/>
    </row>
    <row r="12" spans="2:25" x14ac:dyDescent="0.35">
      <c r="B12" s="7" t="s">
        <v>80</v>
      </c>
      <c r="C12" s="90">
        <f>C13+C14</f>
        <v>24909.15</v>
      </c>
      <c r="D12" s="90">
        <f t="shared" ref="D12:F12" si="3">D13+D14</f>
        <v>19000</v>
      </c>
      <c r="E12" s="90">
        <f t="shared" si="3"/>
        <v>19000</v>
      </c>
      <c r="F12" s="90">
        <f t="shared" si="3"/>
        <v>34106.11</v>
      </c>
      <c r="G12" s="134">
        <f>F12/C12*100</f>
        <v>136.92201460106023</v>
      </c>
      <c r="H12" s="134">
        <f>F12/E12*100</f>
        <v>179.50584210526316</v>
      </c>
    </row>
    <row r="13" spans="2:25" x14ac:dyDescent="0.35">
      <c r="B13" s="57" t="s">
        <v>81</v>
      </c>
      <c r="C13" s="163">
        <f>' Račun prihoda i rashoda'!G14</f>
        <v>24301.88</v>
      </c>
      <c r="D13" s="163">
        <f>' Račun prihoda i rashoda'!H14</f>
        <v>19000</v>
      </c>
      <c r="E13" s="163">
        <f>' Račun prihoda i rashoda'!I14</f>
        <v>19000</v>
      </c>
      <c r="F13" s="163">
        <f>' Račun prihoda i rashoda'!J14</f>
        <v>34106.11</v>
      </c>
      <c r="G13" s="115"/>
      <c r="H13" s="115"/>
    </row>
    <row r="14" spans="2:25" x14ac:dyDescent="0.35">
      <c r="B14" s="57" t="s">
        <v>82</v>
      </c>
      <c r="C14" s="163">
        <v>607.27</v>
      </c>
      <c r="D14" s="163"/>
      <c r="E14" s="269"/>
      <c r="F14" s="162"/>
      <c r="G14" s="115"/>
      <c r="H14" s="115"/>
    </row>
    <row r="15" spans="2:25" x14ac:dyDescent="0.35">
      <c r="B15" s="7" t="s">
        <v>83</v>
      </c>
      <c r="C15" s="138">
        <f>C16+C17+C18</f>
        <v>0</v>
      </c>
      <c r="D15" s="138">
        <f t="shared" ref="D15:F15" si="4">D16+D17+D18</f>
        <v>0</v>
      </c>
      <c r="E15" s="138">
        <f t="shared" si="4"/>
        <v>0</v>
      </c>
      <c r="F15" s="138">
        <f t="shared" si="4"/>
        <v>0</v>
      </c>
      <c r="G15" s="134" t="e">
        <f>F15/C15*100</f>
        <v>#DIV/0!</v>
      </c>
      <c r="H15" s="134" t="e">
        <f>F15/E15*100</f>
        <v>#DIV/0!</v>
      </c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</row>
    <row r="16" spans="2:25" x14ac:dyDescent="0.35">
      <c r="B16" s="22" t="s">
        <v>84</v>
      </c>
      <c r="C16" s="164"/>
      <c r="D16" s="164"/>
      <c r="E16" s="296"/>
      <c r="F16" s="297"/>
      <c r="G16" s="131"/>
      <c r="H16" s="131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</row>
    <row r="17" spans="2:25" x14ac:dyDescent="0.35">
      <c r="B17" s="57" t="s">
        <v>85</v>
      </c>
      <c r="C17" s="164"/>
      <c r="D17" s="164"/>
      <c r="E17" s="296"/>
      <c r="F17" s="297"/>
      <c r="G17" s="131"/>
      <c r="H17" s="131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</row>
    <row r="18" spans="2:25" ht="24" customHeight="1" x14ac:dyDescent="0.35">
      <c r="B18" s="23" t="s">
        <v>86</v>
      </c>
      <c r="C18" s="164"/>
      <c r="D18" s="164"/>
      <c r="E18" s="296"/>
      <c r="F18" s="297"/>
      <c r="G18" s="131"/>
      <c r="H18" s="131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</row>
    <row r="19" spans="2:25" ht="15.75" customHeight="1" x14ac:dyDescent="0.35">
      <c r="B19" s="7" t="s">
        <v>87</v>
      </c>
      <c r="C19" s="138">
        <f>C20</f>
        <v>0</v>
      </c>
      <c r="D19" s="138">
        <f t="shared" ref="D19:F19" si="5">D20</f>
        <v>0</v>
      </c>
      <c r="E19" s="138">
        <f t="shared" si="5"/>
        <v>0</v>
      </c>
      <c r="F19" s="138">
        <f t="shared" si="5"/>
        <v>0</v>
      </c>
      <c r="G19" s="134" t="e">
        <f>F19/C19*100</f>
        <v>#DIV/0!</v>
      </c>
      <c r="H19" s="134" t="e">
        <f>F19/E19*100</f>
        <v>#DIV/0!</v>
      </c>
      <c r="I19" s="284"/>
      <c r="J19" s="284"/>
      <c r="K19" s="284"/>
      <c r="L19" s="284"/>
      <c r="M19" s="284"/>
      <c r="N19" s="284" t="s">
        <v>252</v>
      </c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</row>
    <row r="20" spans="2:25" x14ac:dyDescent="0.35">
      <c r="B20" s="58" t="s">
        <v>88</v>
      </c>
      <c r="C20" s="164"/>
      <c r="D20" s="164"/>
      <c r="E20" s="164"/>
      <c r="F20" s="297"/>
      <c r="G20" s="131"/>
      <c r="H20" s="131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</row>
    <row r="21" spans="2:25" ht="15" thickBot="1" x14ac:dyDescent="0.4">
      <c r="B21" s="60"/>
      <c r="C21" s="298"/>
      <c r="D21" s="298"/>
      <c r="E21" s="298"/>
      <c r="F21" s="299"/>
      <c r="G21" s="299"/>
      <c r="H21" s="299"/>
      <c r="I21" s="284"/>
      <c r="J21" s="284"/>
      <c r="K21" s="284"/>
      <c r="L21" s="300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</row>
    <row r="22" spans="2:25" x14ac:dyDescent="0.35">
      <c r="B22" s="59" t="s">
        <v>79</v>
      </c>
      <c r="C22" s="301">
        <f>C23+C26+C28+C31+C35</f>
        <v>3826621.6072732094</v>
      </c>
      <c r="D22" s="301">
        <f t="shared" ref="D22:F22" si="6">D23+D26+D28+D31+D35</f>
        <v>8576806</v>
      </c>
      <c r="E22" s="301">
        <f t="shared" si="6"/>
        <v>8576806</v>
      </c>
      <c r="F22" s="301">
        <f t="shared" si="6"/>
        <v>4444981.49</v>
      </c>
      <c r="G22" s="135">
        <f>F22/C22*100</f>
        <v>116.15942066368628</v>
      </c>
      <c r="H22" s="135">
        <f>F22/E22*100</f>
        <v>51.825603727075098</v>
      </c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</row>
    <row r="23" spans="2:25" x14ac:dyDescent="0.35">
      <c r="B23" s="7" t="s">
        <v>17</v>
      </c>
      <c r="C23" s="138">
        <f>C24+C25</f>
        <v>3776636.4947906295</v>
      </c>
      <c r="D23" s="138">
        <f t="shared" ref="D23:F23" si="7">D24+D25</f>
        <v>8338814</v>
      </c>
      <c r="E23" s="138">
        <f t="shared" si="7"/>
        <v>8338814</v>
      </c>
      <c r="F23" s="138">
        <f t="shared" si="7"/>
        <v>4301319.3</v>
      </c>
      <c r="G23" s="134">
        <f>F23/C23*100</f>
        <v>113.89285958373546</v>
      </c>
      <c r="H23" s="134">
        <f>F23/E23*100</f>
        <v>51.581907211265289</v>
      </c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</row>
    <row r="24" spans="2:25" x14ac:dyDescent="0.35">
      <c r="B24" s="55" t="s">
        <v>18</v>
      </c>
      <c r="C24" s="302">
        <f>'izvršenje 2022'!C2</f>
        <v>3776636.4947906295</v>
      </c>
      <c r="D24" s="303">
        <f>'Posebni dio'!C17</f>
        <v>8338814</v>
      </c>
      <c r="E24" s="303">
        <f>'Posebni dio'!D17</f>
        <v>8338814</v>
      </c>
      <c r="F24" s="303">
        <f>'Posebni dio'!E17</f>
        <v>4301319.3</v>
      </c>
      <c r="G24" s="131"/>
      <c r="H24" s="131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</row>
    <row r="25" spans="2:25" x14ac:dyDescent="0.35">
      <c r="B25" s="22" t="s">
        <v>19</v>
      </c>
      <c r="C25" s="302"/>
      <c r="D25" s="302"/>
      <c r="E25" s="303"/>
      <c r="F25" s="131"/>
      <c r="G25" s="131"/>
      <c r="H25" s="131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</row>
    <row r="26" spans="2:25" x14ac:dyDescent="0.35">
      <c r="B26" s="7" t="s">
        <v>20</v>
      </c>
      <c r="C26" s="138">
        <f>C27</f>
        <v>49377.845908819429</v>
      </c>
      <c r="D26" s="138">
        <f t="shared" ref="D26:F26" si="8">D27</f>
        <v>205720</v>
      </c>
      <c r="E26" s="138">
        <f t="shared" si="8"/>
        <v>205720</v>
      </c>
      <c r="F26" s="138">
        <f t="shared" si="8"/>
        <v>109556.08</v>
      </c>
      <c r="G26" s="134">
        <f>F26/C26*100</f>
        <v>221.87294318651533</v>
      </c>
      <c r="H26" s="134">
        <f>F26/E26*100</f>
        <v>53.254948473653506</v>
      </c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</row>
    <row r="27" spans="2:25" x14ac:dyDescent="0.35">
      <c r="B27" s="56" t="s">
        <v>21</v>
      </c>
      <c r="C27" s="302">
        <f>'izvršenje 2022'!D2</f>
        <v>49377.845908819429</v>
      </c>
      <c r="D27" s="302">
        <f>'Posebni dio'!C82</f>
        <v>205720</v>
      </c>
      <c r="E27" s="302">
        <f>'Posebni dio'!D82</f>
        <v>205720</v>
      </c>
      <c r="F27" s="302">
        <f>'Posebni dio'!E82</f>
        <v>109556.08</v>
      </c>
      <c r="G27" s="131"/>
      <c r="H27" s="131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</row>
    <row r="28" spans="2:25" x14ac:dyDescent="0.35">
      <c r="B28" s="7" t="s">
        <v>80</v>
      </c>
      <c r="C28" s="138">
        <f>C29+C30</f>
        <v>607.26657376070068</v>
      </c>
      <c r="D28" s="138">
        <f t="shared" ref="D28:F28" si="9">D29+D30</f>
        <v>32272</v>
      </c>
      <c r="E28" s="138">
        <f t="shared" si="9"/>
        <v>32272</v>
      </c>
      <c r="F28" s="138">
        <f t="shared" si="9"/>
        <v>34106.11</v>
      </c>
      <c r="G28" s="134">
        <f>F28/C28*100</f>
        <v>5616.332509261385</v>
      </c>
      <c r="H28" s="134">
        <f>F28/E28*100</f>
        <v>105.68328582052553</v>
      </c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</row>
    <row r="29" spans="2:25" ht="15" customHeight="1" x14ac:dyDescent="0.35">
      <c r="B29" s="22" t="s">
        <v>81</v>
      </c>
      <c r="C29" s="302">
        <f>'izvršenje 2022'!G2</f>
        <v>0</v>
      </c>
      <c r="D29" s="302">
        <f>'Posebni dio'!C74</f>
        <v>32272</v>
      </c>
      <c r="E29" s="302">
        <f>'Posebni dio'!D74</f>
        <v>32272</v>
      </c>
      <c r="F29" s="302">
        <f>'Posebni dio'!E74</f>
        <v>34106.11</v>
      </c>
      <c r="G29" s="131"/>
      <c r="H29" s="131"/>
      <c r="I29" s="295"/>
      <c r="J29" s="295"/>
      <c r="K29" s="295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</row>
    <row r="30" spans="2:25" x14ac:dyDescent="0.35">
      <c r="B30" s="22" t="s">
        <v>82</v>
      </c>
      <c r="C30" s="302">
        <f>'izvršenje 2022'!E2</f>
        <v>607.26657376070068</v>
      </c>
      <c r="D30" s="302">
        <f>'Posebni dio'!C125</f>
        <v>0</v>
      </c>
      <c r="E30" s="302">
        <f>'Posebni dio'!D125</f>
        <v>0</v>
      </c>
      <c r="F30" s="302">
        <f>'Posebni dio'!E125</f>
        <v>0</v>
      </c>
      <c r="G30" s="131"/>
      <c r="H30" s="131"/>
      <c r="I30" s="295"/>
      <c r="J30" s="295"/>
      <c r="K30" s="295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</row>
    <row r="31" spans="2:25" x14ac:dyDescent="0.35">
      <c r="B31" s="7" t="s">
        <v>83</v>
      </c>
      <c r="C31" s="138">
        <f>C32+C33+C34</f>
        <v>0</v>
      </c>
      <c r="D31" s="138">
        <f t="shared" ref="D31:F31" si="10">D32+D33+D34</f>
        <v>0</v>
      </c>
      <c r="E31" s="138">
        <f t="shared" si="10"/>
        <v>0</v>
      </c>
      <c r="F31" s="138">
        <f t="shared" si="10"/>
        <v>0</v>
      </c>
      <c r="G31" s="134" t="e">
        <f>F31/C31*100</f>
        <v>#DIV/0!</v>
      </c>
      <c r="H31" s="134" t="e">
        <f>F31/E31*100</f>
        <v>#DIV/0!</v>
      </c>
      <c r="I31" s="295"/>
      <c r="J31" s="295"/>
      <c r="K31" s="295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</row>
    <row r="32" spans="2:25" x14ac:dyDescent="0.35">
      <c r="B32" s="22" t="s">
        <v>84</v>
      </c>
      <c r="C32" s="302"/>
      <c r="D32" s="302"/>
      <c r="E32" s="303"/>
      <c r="F32" s="131"/>
      <c r="G32" s="131"/>
      <c r="H32" s="131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</row>
    <row r="33" spans="2:25" x14ac:dyDescent="0.35">
      <c r="B33" s="57" t="s">
        <v>85</v>
      </c>
      <c r="C33" s="302">
        <f>'izvršenje 2022'!F2</f>
        <v>0</v>
      </c>
      <c r="D33" s="302">
        <f>'Posebni dio'!C136</f>
        <v>0</v>
      </c>
      <c r="E33" s="302">
        <f>'Posebni dio'!D136</f>
        <v>0</v>
      </c>
      <c r="F33" s="302">
        <f>'Posebni dio'!E136</f>
        <v>0</v>
      </c>
      <c r="G33" s="131"/>
      <c r="H33" s="131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</row>
    <row r="34" spans="2:25" ht="26" x14ac:dyDescent="0.35">
      <c r="B34" s="23" t="s">
        <v>86</v>
      </c>
      <c r="C34" s="302"/>
      <c r="D34" s="302"/>
      <c r="E34" s="303"/>
      <c r="F34" s="131"/>
      <c r="G34" s="131"/>
      <c r="H34" s="131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</row>
    <row r="35" spans="2:25" x14ac:dyDescent="0.35">
      <c r="B35" s="7" t="s">
        <v>87</v>
      </c>
      <c r="C35" s="138">
        <f>C36</f>
        <v>0</v>
      </c>
      <c r="D35" s="138">
        <f t="shared" ref="D35:F35" si="11">D36</f>
        <v>0</v>
      </c>
      <c r="E35" s="138">
        <f t="shared" si="11"/>
        <v>0</v>
      </c>
      <c r="F35" s="138">
        <f t="shared" si="11"/>
        <v>0</v>
      </c>
      <c r="G35" s="134" t="e">
        <f>F35/C35*100</f>
        <v>#DIV/0!</v>
      </c>
      <c r="H35" s="134" t="e">
        <f>F35/E35*100</f>
        <v>#DIV/0!</v>
      </c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</row>
    <row r="36" spans="2:25" x14ac:dyDescent="0.35">
      <c r="B36" s="58" t="s">
        <v>88</v>
      </c>
      <c r="C36" s="302">
        <v>0</v>
      </c>
      <c r="D36" s="302">
        <f>'Posebni dio'!C158</f>
        <v>0</v>
      </c>
      <c r="E36" s="302">
        <f>'Posebni dio'!D158</f>
        <v>0</v>
      </c>
      <c r="F36" s="302">
        <f>'Posebni dio'!E158</f>
        <v>0</v>
      </c>
      <c r="G36" s="131"/>
      <c r="H36" s="131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</row>
    <row r="37" spans="2:25" x14ac:dyDescent="0.35"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</row>
    <row r="38" spans="2:25" x14ac:dyDescent="0.35"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</row>
    <row r="39" spans="2:25" x14ac:dyDescent="0.35">
      <c r="B39" s="284"/>
      <c r="C39" s="285"/>
      <c r="D39" s="285"/>
      <c r="E39" s="285"/>
      <c r="F39" s="285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</row>
    <row r="40" spans="2:25" x14ac:dyDescent="0.35"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</row>
    <row r="41" spans="2:25" x14ac:dyDescent="0.35"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</row>
    <row r="42" spans="2:25" x14ac:dyDescent="0.35"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</row>
    <row r="43" spans="2:25" x14ac:dyDescent="0.35"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</row>
    <row r="44" spans="2:25" x14ac:dyDescent="0.35"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</row>
    <row r="45" spans="2:25" x14ac:dyDescent="0.35"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</row>
    <row r="46" spans="2:25" x14ac:dyDescent="0.35"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</row>
    <row r="47" spans="2:25" x14ac:dyDescent="0.35"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</row>
    <row r="48" spans="2:25" x14ac:dyDescent="0.35"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</row>
    <row r="49" spans="2:25" x14ac:dyDescent="0.35"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</row>
    <row r="50" spans="2:25" x14ac:dyDescent="0.35"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</row>
    <row r="51" spans="2:25" x14ac:dyDescent="0.35"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</row>
    <row r="52" spans="2:25" x14ac:dyDescent="0.35"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</row>
    <row r="53" spans="2:25" x14ac:dyDescent="0.35"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</row>
    <row r="54" spans="2:25" x14ac:dyDescent="0.35"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</row>
    <row r="55" spans="2:25" x14ac:dyDescent="0.35"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</row>
    <row r="56" spans="2:25" x14ac:dyDescent="0.35"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</row>
    <row r="57" spans="2:25" x14ac:dyDescent="0.35"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</row>
    <row r="58" spans="2:25" x14ac:dyDescent="0.35"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</row>
    <row r="59" spans="2:25" x14ac:dyDescent="0.35"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</row>
    <row r="60" spans="2:25" x14ac:dyDescent="0.35"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</row>
    <row r="61" spans="2:25" x14ac:dyDescent="0.35"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</row>
    <row r="62" spans="2:25" x14ac:dyDescent="0.35"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</row>
    <row r="63" spans="2:25" x14ac:dyDescent="0.35"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</row>
    <row r="64" spans="2:25" x14ac:dyDescent="0.35"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</row>
    <row r="65" spans="2:25" x14ac:dyDescent="0.35"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</row>
    <row r="66" spans="2:25" x14ac:dyDescent="0.35"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</row>
    <row r="67" spans="2:25" x14ac:dyDescent="0.35"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</row>
    <row r="68" spans="2:25" x14ac:dyDescent="0.35"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</row>
    <row r="69" spans="2:25" x14ac:dyDescent="0.35"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</row>
    <row r="70" spans="2:25" x14ac:dyDescent="0.35"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</row>
    <row r="71" spans="2:25" x14ac:dyDescent="0.35"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</row>
    <row r="72" spans="2:25" x14ac:dyDescent="0.35"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</row>
    <row r="73" spans="2:25" x14ac:dyDescent="0.35"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</row>
    <row r="74" spans="2:25" x14ac:dyDescent="0.35"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</row>
    <row r="75" spans="2:25" x14ac:dyDescent="0.35">
      <c r="B75" s="284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</row>
    <row r="76" spans="2:25" x14ac:dyDescent="0.35">
      <c r="B76" s="284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</row>
    <row r="77" spans="2:25" x14ac:dyDescent="0.35">
      <c r="B77" s="284"/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</row>
    <row r="78" spans="2:25" x14ac:dyDescent="0.35"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</row>
    <row r="79" spans="2:25" x14ac:dyDescent="0.35"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</row>
    <row r="80" spans="2:25" x14ac:dyDescent="0.35">
      <c r="B80" s="284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</row>
    <row r="81" spans="2:25" x14ac:dyDescent="0.35"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</row>
    <row r="82" spans="2:25" x14ac:dyDescent="0.35"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</row>
    <row r="83" spans="2:25" x14ac:dyDescent="0.35"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</row>
    <row r="84" spans="2:25" x14ac:dyDescent="0.35"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</row>
    <row r="85" spans="2:25" x14ac:dyDescent="0.35"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</row>
    <row r="86" spans="2:25" x14ac:dyDescent="0.35"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</row>
    <row r="87" spans="2:25" x14ac:dyDescent="0.35">
      <c r="B87" s="284"/>
      <c r="C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</row>
    <row r="88" spans="2:25" x14ac:dyDescent="0.35"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</row>
    <row r="89" spans="2:25" x14ac:dyDescent="0.35"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</row>
    <row r="90" spans="2:25" x14ac:dyDescent="0.35">
      <c r="B90" s="284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</row>
    <row r="91" spans="2:25" x14ac:dyDescent="0.35">
      <c r="B91" s="284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</row>
    <row r="92" spans="2:25" x14ac:dyDescent="0.35">
      <c r="B92" s="284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</row>
    <row r="93" spans="2:25" x14ac:dyDescent="0.35"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</row>
    <row r="94" spans="2:25" x14ac:dyDescent="0.35">
      <c r="B94" s="284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</row>
    <row r="95" spans="2:25" x14ac:dyDescent="0.35"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</row>
    <row r="96" spans="2:25" x14ac:dyDescent="0.35"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</row>
    <row r="97" spans="2:25" x14ac:dyDescent="0.35">
      <c r="B97" s="284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</row>
    <row r="98" spans="2:25" x14ac:dyDescent="0.35"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</row>
    <row r="99" spans="2:25" x14ac:dyDescent="0.35">
      <c r="B99" s="284"/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</row>
    <row r="100" spans="2:25" x14ac:dyDescent="0.35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</row>
    <row r="101" spans="2:25" x14ac:dyDescent="0.35"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</row>
    <row r="102" spans="2:25" x14ac:dyDescent="0.35">
      <c r="B102" s="284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</row>
    <row r="103" spans="2:25" x14ac:dyDescent="0.35">
      <c r="B103" s="284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</row>
    <row r="104" spans="2:25" x14ac:dyDescent="0.35">
      <c r="B104" s="284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</row>
    <row r="105" spans="2:25" x14ac:dyDescent="0.35">
      <c r="B105" s="284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</row>
    <row r="106" spans="2:25" x14ac:dyDescent="0.35"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</row>
    <row r="107" spans="2:25" x14ac:dyDescent="0.35"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</row>
    <row r="108" spans="2:25" x14ac:dyDescent="0.35">
      <c r="B108" s="284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</row>
    <row r="109" spans="2:25" x14ac:dyDescent="0.35"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</row>
    <row r="110" spans="2:25" x14ac:dyDescent="0.35"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</row>
    <row r="111" spans="2:25" x14ac:dyDescent="0.35">
      <c r="B111" s="284"/>
      <c r="C111" s="284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</row>
    <row r="112" spans="2:25" x14ac:dyDescent="0.35">
      <c r="B112" s="284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</row>
    <row r="113" spans="2:25" x14ac:dyDescent="0.35">
      <c r="B113" s="284"/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</row>
    <row r="114" spans="2:25" x14ac:dyDescent="0.35"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</row>
    <row r="115" spans="2:25" x14ac:dyDescent="0.35">
      <c r="B115" s="284"/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</row>
    <row r="116" spans="2:25" x14ac:dyDescent="0.35">
      <c r="B116" s="284"/>
      <c r="C116" s="284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</row>
    <row r="117" spans="2:25" x14ac:dyDescent="0.35">
      <c r="B117" s="284"/>
      <c r="C117" s="284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</row>
    <row r="118" spans="2:25" x14ac:dyDescent="0.35"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</row>
    <row r="119" spans="2:25" x14ac:dyDescent="0.35"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</row>
    <row r="120" spans="2:25" x14ac:dyDescent="0.35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</row>
    <row r="121" spans="2:25" x14ac:dyDescent="0.35">
      <c r="B121" s="284"/>
      <c r="C121" s="284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</row>
    <row r="122" spans="2:25" x14ac:dyDescent="0.35"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</row>
    <row r="123" spans="2:25" x14ac:dyDescent="0.35">
      <c r="B123" s="284"/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</row>
    <row r="124" spans="2:25" x14ac:dyDescent="0.35">
      <c r="B124" s="284"/>
      <c r="C124" s="284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</row>
    <row r="125" spans="2:25" x14ac:dyDescent="0.35">
      <c r="B125" s="284"/>
      <c r="C125" s="284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</row>
    <row r="126" spans="2:25" x14ac:dyDescent="0.35">
      <c r="B126" s="284"/>
      <c r="C126" s="284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</row>
    <row r="127" spans="2:25" x14ac:dyDescent="0.35">
      <c r="B127" s="284"/>
      <c r="C127" s="284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</row>
    <row r="128" spans="2:25" x14ac:dyDescent="0.35">
      <c r="B128" s="284"/>
      <c r="C128" s="284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</row>
    <row r="129" spans="2:25" x14ac:dyDescent="0.35">
      <c r="B129" s="284"/>
      <c r="C129" s="284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</row>
    <row r="130" spans="2:25" x14ac:dyDescent="0.35">
      <c r="B130" s="284"/>
      <c r="C130" s="284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</row>
    <row r="131" spans="2:25" x14ac:dyDescent="0.35">
      <c r="B131" s="284"/>
      <c r="C131" s="284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</row>
    <row r="132" spans="2:25" x14ac:dyDescent="0.35">
      <c r="B132" s="284"/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</row>
    <row r="133" spans="2:25" x14ac:dyDescent="0.35">
      <c r="B133" s="284"/>
      <c r="C133" s="284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</row>
    <row r="134" spans="2:25" x14ac:dyDescent="0.35">
      <c r="B134" s="284"/>
      <c r="C134" s="284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</row>
    <row r="135" spans="2:25" x14ac:dyDescent="0.35">
      <c r="B135" s="284"/>
      <c r="C135" s="284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</row>
    <row r="136" spans="2:25" x14ac:dyDescent="0.35">
      <c r="B136" s="284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</row>
    <row r="137" spans="2:25" x14ac:dyDescent="0.35">
      <c r="B137" s="284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</row>
    <row r="138" spans="2:25" x14ac:dyDescent="0.35">
      <c r="B138" s="284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</row>
    <row r="139" spans="2:25" x14ac:dyDescent="0.35">
      <c r="B139" s="284"/>
      <c r="C139" s="284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</row>
    <row r="140" spans="2:25" x14ac:dyDescent="0.35">
      <c r="B140" s="284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</row>
    <row r="141" spans="2:25" x14ac:dyDescent="0.35">
      <c r="B141" s="284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</row>
    <row r="142" spans="2:25" x14ac:dyDescent="0.35">
      <c r="B142" s="284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</row>
    <row r="143" spans="2:25" x14ac:dyDescent="0.35">
      <c r="B143" s="284"/>
      <c r="C143" s="284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</row>
    <row r="144" spans="2:25" x14ac:dyDescent="0.35">
      <c r="B144" s="284"/>
      <c r="C144" s="284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</row>
    <row r="145" spans="2:25" x14ac:dyDescent="0.35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</row>
    <row r="146" spans="2:25" x14ac:dyDescent="0.35">
      <c r="B146" s="284"/>
      <c r="C146" s="284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</row>
    <row r="147" spans="2:25" x14ac:dyDescent="0.35">
      <c r="B147" s="284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</row>
    <row r="148" spans="2:25" x14ac:dyDescent="0.35">
      <c r="B148" s="284"/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</row>
    <row r="149" spans="2:25" x14ac:dyDescent="0.35">
      <c r="B149" s="284"/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</row>
    <row r="150" spans="2:25" x14ac:dyDescent="0.35">
      <c r="B150" s="284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</row>
    <row r="151" spans="2:25" x14ac:dyDescent="0.35">
      <c r="B151" s="284"/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</row>
    <row r="152" spans="2:25" x14ac:dyDescent="0.35"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</row>
    <row r="153" spans="2:25" x14ac:dyDescent="0.35"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</row>
    <row r="154" spans="2:25" x14ac:dyDescent="0.35"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</row>
    <row r="155" spans="2:25" x14ac:dyDescent="0.35"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</row>
    <row r="156" spans="2:25" x14ac:dyDescent="0.35"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</row>
    <row r="157" spans="2:25" x14ac:dyDescent="0.35"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</row>
    <row r="158" spans="2:25" x14ac:dyDescent="0.35"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</row>
    <row r="159" spans="2:25" x14ac:dyDescent="0.35"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</row>
    <row r="160" spans="2:25" x14ac:dyDescent="0.35"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</row>
    <row r="161" spans="2:25" x14ac:dyDescent="0.35"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</row>
    <row r="162" spans="2:25" x14ac:dyDescent="0.35"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</row>
    <row r="163" spans="2:25" x14ac:dyDescent="0.35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</row>
    <row r="164" spans="2:25" x14ac:dyDescent="0.35"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</row>
  </sheetData>
  <sheetProtection selectLockedCells="1"/>
  <mergeCells count="1">
    <mergeCell ref="B2:H2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B1:Y164"/>
  <sheetViews>
    <sheetView workbookViewId="0">
      <selection activeCell="H11" sqref="H11"/>
    </sheetView>
  </sheetViews>
  <sheetFormatPr defaultRowHeight="14.5" x14ac:dyDescent="0.35"/>
  <cols>
    <col min="2" max="2" width="51.54296875" customWidth="1"/>
    <col min="3" max="6" width="25.26953125" customWidth="1"/>
    <col min="7" max="8" width="15.7265625" customWidth="1"/>
  </cols>
  <sheetData>
    <row r="1" spans="2:25" ht="18" x14ac:dyDescent="0.35">
      <c r="B1" s="1"/>
      <c r="C1" s="1"/>
      <c r="D1" s="1"/>
      <c r="E1" s="1"/>
      <c r="F1" s="2"/>
      <c r="G1" s="2"/>
      <c r="H1" s="2"/>
    </row>
    <row r="2" spans="2:25" ht="15.75" customHeight="1" x14ac:dyDescent="0.35">
      <c r="B2" s="382" t="s">
        <v>47</v>
      </c>
      <c r="C2" s="382"/>
      <c r="D2" s="382"/>
      <c r="E2" s="382"/>
      <c r="F2" s="382"/>
      <c r="G2" s="382"/>
      <c r="H2" s="382"/>
    </row>
    <row r="3" spans="2:25" ht="18" x14ac:dyDescent="0.35">
      <c r="B3" s="1"/>
      <c r="C3" s="1"/>
      <c r="D3" s="1"/>
      <c r="E3" s="1"/>
      <c r="F3" s="2"/>
      <c r="G3" s="2"/>
      <c r="H3" s="2"/>
    </row>
    <row r="4" spans="2:25" ht="26" x14ac:dyDescent="0.35">
      <c r="B4" s="34" t="s">
        <v>7</v>
      </c>
      <c r="C4" s="34" t="s">
        <v>69</v>
      </c>
      <c r="D4" s="34" t="s">
        <v>62</v>
      </c>
      <c r="E4" s="34" t="s">
        <v>59</v>
      </c>
      <c r="F4" s="34" t="s">
        <v>70</v>
      </c>
      <c r="G4" s="34" t="s">
        <v>27</v>
      </c>
      <c r="H4" s="34" t="s">
        <v>60</v>
      </c>
    </row>
    <row r="5" spans="2:25" x14ac:dyDescent="0.3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43</v>
      </c>
      <c r="H5" s="36" t="s">
        <v>44</v>
      </c>
    </row>
    <row r="6" spans="2:25" ht="15.75" customHeight="1" x14ac:dyDescent="0.35">
      <c r="B6" s="7" t="s">
        <v>79</v>
      </c>
      <c r="C6" s="90">
        <f>C7+C11</f>
        <v>3826621.6072732094</v>
      </c>
      <c r="D6" s="90">
        <f t="shared" ref="D6:F6" si="0">D7+D11</f>
        <v>8576806</v>
      </c>
      <c r="E6" s="90">
        <f t="shared" si="0"/>
        <v>8576806</v>
      </c>
      <c r="F6" s="90">
        <f t="shared" si="0"/>
        <v>4444981.49</v>
      </c>
      <c r="G6" s="115">
        <f>F6/C6*100</f>
        <v>116.15942066368628</v>
      </c>
      <c r="H6" s="115">
        <f>F6/E6*100</f>
        <v>51.825603727075098</v>
      </c>
    </row>
    <row r="7" spans="2:25" x14ac:dyDescent="0.35">
      <c r="B7" s="7" t="s">
        <v>89</v>
      </c>
      <c r="C7" s="90">
        <f>C8+C9+C10</f>
        <v>3826621.6072732094</v>
      </c>
      <c r="D7" s="90">
        <f t="shared" ref="D7:F7" si="1">D8+D9+D10</f>
        <v>8576806</v>
      </c>
      <c r="E7" s="90">
        <f t="shared" si="1"/>
        <v>8576806</v>
      </c>
      <c r="F7" s="90">
        <f t="shared" si="1"/>
        <v>4444981.49</v>
      </c>
      <c r="G7" s="115">
        <f>F7/C7*100</f>
        <v>116.15942066368628</v>
      </c>
      <c r="H7" s="115">
        <f>F7/E7*100</f>
        <v>51.825603727075098</v>
      </c>
    </row>
    <row r="8" spans="2:25" x14ac:dyDescent="0.35">
      <c r="B8" s="13" t="s">
        <v>90</v>
      </c>
      <c r="C8" s="86"/>
      <c r="D8" s="86"/>
      <c r="E8" s="86"/>
      <c r="F8" s="115"/>
      <c r="G8" s="29"/>
      <c r="H8" s="29"/>
    </row>
    <row r="9" spans="2:25" x14ac:dyDescent="0.35">
      <c r="B9" s="61" t="s">
        <v>91</v>
      </c>
      <c r="C9" s="86">
        <f>'Rashodi prema izvorima finan'!C22</f>
        <v>3826621.6072732094</v>
      </c>
      <c r="D9" s="86">
        <f>'Rashodi prema izvorima finan'!D22</f>
        <v>8576806</v>
      </c>
      <c r="E9" s="86">
        <f>'Rashodi prema izvorima finan'!E22</f>
        <v>8576806</v>
      </c>
      <c r="F9" s="86">
        <f>'Rashodi prema izvorima finan'!F22</f>
        <v>4444981.49</v>
      </c>
      <c r="G9" s="29"/>
      <c r="H9" s="29"/>
    </row>
    <row r="10" spans="2:25" x14ac:dyDescent="0.35">
      <c r="B10" s="21" t="s">
        <v>92</v>
      </c>
      <c r="C10" s="86"/>
      <c r="D10" s="86"/>
      <c r="E10" s="92"/>
      <c r="F10" s="115"/>
      <c r="G10" s="29"/>
      <c r="H10" s="29"/>
    </row>
    <row r="11" spans="2:25" x14ac:dyDescent="0.35">
      <c r="B11" s="7" t="s">
        <v>93</v>
      </c>
      <c r="C11" s="43">
        <f>C12</f>
        <v>0</v>
      </c>
      <c r="D11" s="43">
        <f t="shared" ref="D11:F11" si="2">D12</f>
        <v>0</v>
      </c>
      <c r="E11" s="43">
        <f t="shared" si="2"/>
        <v>0</v>
      </c>
      <c r="F11" s="43">
        <f t="shared" si="2"/>
        <v>0</v>
      </c>
      <c r="G11" s="29" t="e">
        <f>F11/C11*100</f>
        <v>#DIV/0!</v>
      </c>
      <c r="H11" s="29" t="e">
        <f>F11/E11*100</f>
        <v>#DIV/0!</v>
      </c>
    </row>
    <row r="12" spans="2:25" x14ac:dyDescent="0.35">
      <c r="B12" s="23" t="s">
        <v>94</v>
      </c>
      <c r="C12" s="5"/>
      <c r="D12" s="5"/>
      <c r="E12" s="6"/>
      <c r="F12" s="29"/>
      <c r="G12" s="29"/>
      <c r="H12" s="29"/>
    </row>
    <row r="14" spans="2:25" x14ac:dyDescent="0.35">
      <c r="B14" s="31"/>
      <c r="C14" s="31"/>
      <c r="D14" s="31"/>
      <c r="E14" s="31"/>
      <c r="F14" s="31"/>
      <c r="G14" s="31"/>
      <c r="H14" s="31"/>
    </row>
    <row r="15" spans="2:25" x14ac:dyDescent="0.35">
      <c r="B15" s="295"/>
      <c r="C15" s="295"/>
      <c r="D15" s="295"/>
      <c r="E15" s="295"/>
      <c r="F15" s="295"/>
      <c r="G15" s="295"/>
      <c r="H15" s="295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</row>
    <row r="16" spans="2:25" x14ac:dyDescent="0.35">
      <c r="B16" s="295"/>
      <c r="C16" s="295"/>
      <c r="D16" s="295"/>
      <c r="E16" s="295"/>
      <c r="F16" s="295"/>
      <c r="G16" s="295"/>
      <c r="H16" s="295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</row>
    <row r="17" spans="2:25" x14ac:dyDescent="0.35"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</row>
    <row r="18" spans="2:25" x14ac:dyDescent="0.35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</row>
    <row r="19" spans="2:25" x14ac:dyDescent="0.35"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</row>
    <row r="20" spans="2:25" x14ac:dyDescent="0.35"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</row>
    <row r="21" spans="2:25" x14ac:dyDescent="0.35"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</row>
    <row r="22" spans="2:25" x14ac:dyDescent="0.35"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</row>
    <row r="23" spans="2:25" x14ac:dyDescent="0.35"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</row>
    <row r="24" spans="2:25" x14ac:dyDescent="0.35"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</row>
    <row r="25" spans="2:25" x14ac:dyDescent="0.35"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</row>
    <row r="26" spans="2:25" x14ac:dyDescent="0.35"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</row>
    <row r="27" spans="2:25" x14ac:dyDescent="0.35"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</row>
    <row r="28" spans="2:25" x14ac:dyDescent="0.35"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</row>
    <row r="29" spans="2:25" x14ac:dyDescent="0.35"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</row>
    <row r="30" spans="2:25" x14ac:dyDescent="0.35"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</row>
    <row r="31" spans="2:25" x14ac:dyDescent="0.35"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</row>
    <row r="32" spans="2:25" x14ac:dyDescent="0.35"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</row>
    <row r="33" spans="2:25" x14ac:dyDescent="0.35"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</row>
    <row r="34" spans="2:25" x14ac:dyDescent="0.35"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</row>
    <row r="35" spans="2:25" x14ac:dyDescent="0.35"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</row>
    <row r="36" spans="2:25" x14ac:dyDescent="0.35"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</row>
    <row r="37" spans="2:25" x14ac:dyDescent="0.35"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</row>
    <row r="38" spans="2:25" x14ac:dyDescent="0.35"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</row>
    <row r="39" spans="2:25" x14ac:dyDescent="0.35"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</row>
    <row r="40" spans="2:25" x14ac:dyDescent="0.35"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</row>
    <row r="41" spans="2:25" x14ac:dyDescent="0.35"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</row>
    <row r="42" spans="2:25" x14ac:dyDescent="0.35"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</row>
    <row r="43" spans="2:25" x14ac:dyDescent="0.35"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</row>
    <row r="44" spans="2:25" x14ac:dyDescent="0.35"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</row>
    <row r="45" spans="2:25" x14ac:dyDescent="0.35"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</row>
    <row r="46" spans="2:25" x14ac:dyDescent="0.35"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</row>
    <row r="47" spans="2:25" x14ac:dyDescent="0.35"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</row>
    <row r="48" spans="2:25" x14ac:dyDescent="0.35"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</row>
    <row r="49" spans="2:25" x14ac:dyDescent="0.35"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</row>
    <row r="50" spans="2:25" x14ac:dyDescent="0.35"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</row>
    <row r="51" spans="2:25" x14ac:dyDescent="0.35"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</row>
    <row r="52" spans="2:25" x14ac:dyDescent="0.35"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</row>
    <row r="53" spans="2:25" x14ac:dyDescent="0.35"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</row>
    <row r="54" spans="2:25" x14ac:dyDescent="0.35"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</row>
    <row r="55" spans="2:25" x14ac:dyDescent="0.35"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</row>
    <row r="56" spans="2:25" x14ac:dyDescent="0.35"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</row>
    <row r="57" spans="2:25" x14ac:dyDescent="0.35"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</row>
    <row r="58" spans="2:25" x14ac:dyDescent="0.35"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</row>
    <row r="59" spans="2:25" x14ac:dyDescent="0.35"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</row>
    <row r="60" spans="2:25" x14ac:dyDescent="0.35"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</row>
    <row r="61" spans="2:25" x14ac:dyDescent="0.35"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</row>
    <row r="62" spans="2:25" x14ac:dyDescent="0.35"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</row>
    <row r="63" spans="2:25" x14ac:dyDescent="0.35"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</row>
    <row r="64" spans="2:25" x14ac:dyDescent="0.35"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</row>
    <row r="65" spans="2:25" x14ac:dyDescent="0.35"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</row>
    <row r="66" spans="2:25" x14ac:dyDescent="0.35"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</row>
    <row r="67" spans="2:25" x14ac:dyDescent="0.35"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</row>
    <row r="68" spans="2:25" x14ac:dyDescent="0.35"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</row>
    <row r="69" spans="2:25" x14ac:dyDescent="0.35"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</row>
    <row r="70" spans="2:25" x14ac:dyDescent="0.35"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</row>
    <row r="71" spans="2:25" x14ac:dyDescent="0.35"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</row>
    <row r="72" spans="2:25" x14ac:dyDescent="0.35"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</row>
    <row r="73" spans="2:25" x14ac:dyDescent="0.35"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</row>
    <row r="74" spans="2:25" x14ac:dyDescent="0.35"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</row>
    <row r="75" spans="2:25" x14ac:dyDescent="0.35">
      <c r="B75" s="284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</row>
    <row r="76" spans="2:25" x14ac:dyDescent="0.35">
      <c r="B76" s="284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</row>
    <row r="77" spans="2:25" x14ac:dyDescent="0.35">
      <c r="B77" s="284"/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</row>
    <row r="78" spans="2:25" x14ac:dyDescent="0.35"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</row>
    <row r="79" spans="2:25" x14ac:dyDescent="0.35"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</row>
    <row r="80" spans="2:25" x14ac:dyDescent="0.35">
      <c r="B80" s="284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</row>
    <row r="81" spans="2:25" x14ac:dyDescent="0.35"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</row>
    <row r="82" spans="2:25" x14ac:dyDescent="0.35"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</row>
    <row r="83" spans="2:25" x14ac:dyDescent="0.35"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</row>
    <row r="84" spans="2:25" x14ac:dyDescent="0.35"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</row>
    <row r="85" spans="2:25" x14ac:dyDescent="0.35"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</row>
    <row r="86" spans="2:25" x14ac:dyDescent="0.35"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</row>
    <row r="87" spans="2:25" x14ac:dyDescent="0.35">
      <c r="B87" s="284"/>
      <c r="C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</row>
    <row r="88" spans="2:25" x14ac:dyDescent="0.35"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</row>
    <row r="89" spans="2:25" x14ac:dyDescent="0.35"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</row>
    <row r="90" spans="2:25" x14ac:dyDescent="0.35">
      <c r="B90" s="284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</row>
    <row r="91" spans="2:25" x14ac:dyDescent="0.35">
      <c r="B91" s="284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</row>
    <row r="92" spans="2:25" x14ac:dyDescent="0.35">
      <c r="B92" s="284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</row>
    <row r="93" spans="2:25" x14ac:dyDescent="0.35"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</row>
    <row r="94" spans="2:25" x14ac:dyDescent="0.35">
      <c r="B94" s="284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</row>
    <row r="95" spans="2:25" x14ac:dyDescent="0.35"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</row>
    <row r="96" spans="2:25" x14ac:dyDescent="0.35"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</row>
    <row r="97" spans="2:25" x14ac:dyDescent="0.35">
      <c r="B97" s="284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</row>
    <row r="98" spans="2:25" x14ac:dyDescent="0.35"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</row>
    <row r="99" spans="2:25" x14ac:dyDescent="0.35">
      <c r="B99" s="284"/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</row>
    <row r="100" spans="2:25" x14ac:dyDescent="0.35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</row>
    <row r="101" spans="2:25" x14ac:dyDescent="0.35"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</row>
    <row r="102" spans="2:25" x14ac:dyDescent="0.35">
      <c r="B102" s="284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</row>
    <row r="103" spans="2:25" x14ac:dyDescent="0.35">
      <c r="B103" s="284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</row>
    <row r="104" spans="2:25" x14ac:dyDescent="0.35">
      <c r="B104" s="284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</row>
    <row r="105" spans="2:25" x14ac:dyDescent="0.35">
      <c r="B105" s="284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</row>
    <row r="106" spans="2:25" x14ac:dyDescent="0.35"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</row>
    <row r="107" spans="2:25" x14ac:dyDescent="0.35"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</row>
    <row r="108" spans="2:25" x14ac:dyDescent="0.35">
      <c r="B108" s="284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</row>
    <row r="109" spans="2:25" x14ac:dyDescent="0.35"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</row>
    <row r="110" spans="2:25" x14ac:dyDescent="0.35"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</row>
    <row r="111" spans="2:25" x14ac:dyDescent="0.35">
      <c r="B111" s="284"/>
      <c r="C111" s="284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</row>
    <row r="112" spans="2:25" x14ac:dyDescent="0.35">
      <c r="B112" s="284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</row>
    <row r="113" spans="2:25" x14ac:dyDescent="0.35">
      <c r="B113" s="284"/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</row>
    <row r="114" spans="2:25" x14ac:dyDescent="0.35"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</row>
    <row r="115" spans="2:25" x14ac:dyDescent="0.35">
      <c r="B115" s="284"/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</row>
    <row r="116" spans="2:25" x14ac:dyDescent="0.35">
      <c r="B116" s="284"/>
      <c r="C116" s="284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</row>
    <row r="117" spans="2:25" x14ac:dyDescent="0.35">
      <c r="B117" s="284"/>
      <c r="C117" s="284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</row>
    <row r="118" spans="2:25" x14ac:dyDescent="0.35"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</row>
    <row r="119" spans="2:25" x14ac:dyDescent="0.35"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</row>
    <row r="120" spans="2:25" x14ac:dyDescent="0.35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</row>
    <row r="121" spans="2:25" x14ac:dyDescent="0.35">
      <c r="B121" s="284"/>
      <c r="C121" s="284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</row>
    <row r="122" spans="2:25" x14ac:dyDescent="0.35"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</row>
    <row r="123" spans="2:25" x14ac:dyDescent="0.35">
      <c r="B123" s="284"/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</row>
    <row r="124" spans="2:25" x14ac:dyDescent="0.35">
      <c r="B124" s="284"/>
      <c r="C124" s="284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</row>
    <row r="125" spans="2:25" x14ac:dyDescent="0.35">
      <c r="B125" s="284"/>
      <c r="C125" s="284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</row>
    <row r="126" spans="2:25" x14ac:dyDescent="0.35">
      <c r="B126" s="284"/>
      <c r="C126" s="284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</row>
    <row r="127" spans="2:25" x14ac:dyDescent="0.35">
      <c r="B127" s="284"/>
      <c r="C127" s="284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</row>
    <row r="128" spans="2:25" x14ac:dyDescent="0.35">
      <c r="B128" s="284"/>
      <c r="C128" s="284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</row>
    <row r="129" spans="2:25" x14ac:dyDescent="0.35">
      <c r="B129" s="284"/>
      <c r="C129" s="284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</row>
    <row r="130" spans="2:25" x14ac:dyDescent="0.35">
      <c r="B130" s="284"/>
      <c r="C130" s="284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</row>
    <row r="131" spans="2:25" x14ac:dyDescent="0.35">
      <c r="B131" s="284"/>
      <c r="C131" s="284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</row>
    <row r="132" spans="2:25" x14ac:dyDescent="0.35">
      <c r="B132" s="284"/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</row>
    <row r="133" spans="2:25" x14ac:dyDescent="0.35">
      <c r="B133" s="284"/>
      <c r="C133" s="284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</row>
    <row r="134" spans="2:25" x14ac:dyDescent="0.35">
      <c r="B134" s="284"/>
      <c r="C134" s="284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</row>
    <row r="135" spans="2:25" x14ac:dyDescent="0.35">
      <c r="B135" s="284"/>
      <c r="C135" s="284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</row>
    <row r="136" spans="2:25" x14ac:dyDescent="0.35">
      <c r="B136" s="284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</row>
    <row r="137" spans="2:25" x14ac:dyDescent="0.35">
      <c r="B137" s="284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</row>
    <row r="138" spans="2:25" x14ac:dyDescent="0.35">
      <c r="B138" s="284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</row>
    <row r="139" spans="2:25" x14ac:dyDescent="0.35">
      <c r="B139" s="284"/>
      <c r="C139" s="284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</row>
    <row r="140" spans="2:25" x14ac:dyDescent="0.35">
      <c r="B140" s="284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</row>
    <row r="141" spans="2:25" x14ac:dyDescent="0.35">
      <c r="B141" s="284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</row>
    <row r="142" spans="2:25" x14ac:dyDescent="0.35">
      <c r="B142" s="284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</row>
    <row r="143" spans="2:25" x14ac:dyDescent="0.35">
      <c r="B143" s="284"/>
      <c r="C143" s="284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</row>
    <row r="144" spans="2:25" x14ac:dyDescent="0.35">
      <c r="B144" s="284"/>
      <c r="C144" s="284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</row>
    <row r="145" spans="2:25" x14ac:dyDescent="0.35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</row>
    <row r="146" spans="2:25" x14ac:dyDescent="0.35">
      <c r="B146" s="284"/>
      <c r="C146" s="284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</row>
    <row r="147" spans="2:25" x14ac:dyDescent="0.35">
      <c r="B147" s="284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</row>
    <row r="148" spans="2:25" x14ac:dyDescent="0.35">
      <c r="B148" s="284"/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</row>
    <row r="149" spans="2:25" x14ac:dyDescent="0.35">
      <c r="B149" s="284"/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</row>
    <row r="150" spans="2:25" x14ac:dyDescent="0.35">
      <c r="B150" s="284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</row>
    <row r="151" spans="2:25" x14ac:dyDescent="0.35">
      <c r="B151" s="284"/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</row>
    <row r="152" spans="2:25" x14ac:dyDescent="0.35"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</row>
    <row r="153" spans="2:25" x14ac:dyDescent="0.35"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</row>
    <row r="154" spans="2:25" x14ac:dyDescent="0.35"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</row>
    <row r="155" spans="2:25" x14ac:dyDescent="0.35"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</row>
    <row r="156" spans="2:25" x14ac:dyDescent="0.35"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</row>
    <row r="157" spans="2:25" x14ac:dyDescent="0.35"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</row>
    <row r="158" spans="2:25" x14ac:dyDescent="0.35"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</row>
    <row r="159" spans="2:25" x14ac:dyDescent="0.35"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</row>
    <row r="160" spans="2:25" x14ac:dyDescent="0.35"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</row>
    <row r="161" spans="2:25" x14ac:dyDescent="0.35"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</row>
    <row r="162" spans="2:25" x14ac:dyDescent="0.35"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</row>
    <row r="163" spans="2:25" x14ac:dyDescent="0.35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</row>
    <row r="164" spans="2:25" x14ac:dyDescent="0.35"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</row>
  </sheetData>
  <sheetProtection selectLockedCells="1"/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B1:L22"/>
  <sheetViews>
    <sheetView workbookViewId="0">
      <selection activeCell="J29" sqref="J29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8.453125" customWidth="1"/>
    <col min="5" max="5" width="5.453125" bestFit="1" customWidth="1"/>
    <col min="6" max="10" width="25.26953125" customWidth="1"/>
    <col min="11" max="12" width="15.7265625" customWidth="1"/>
  </cols>
  <sheetData>
    <row r="1" spans="2:12" ht="18" customHeigh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customHeight="1" x14ac:dyDescent="0.35">
      <c r="B2" s="382" t="s">
        <v>10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2:12" ht="18" x14ac:dyDescent="0.35">
      <c r="B3" s="1"/>
      <c r="C3" s="1"/>
      <c r="D3" s="1"/>
      <c r="E3" s="1"/>
      <c r="F3" s="1"/>
      <c r="G3" s="1"/>
      <c r="H3" s="1"/>
      <c r="I3" s="1"/>
      <c r="J3" s="2"/>
      <c r="K3" s="2"/>
      <c r="L3" s="2"/>
    </row>
    <row r="4" spans="2:12" ht="18" customHeight="1" x14ac:dyDescent="0.35">
      <c r="B4" s="382" t="s">
        <v>64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</row>
    <row r="5" spans="2:12" ht="15.75" customHeight="1" x14ac:dyDescent="0.35">
      <c r="B5" s="382" t="s">
        <v>48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</row>
    <row r="6" spans="2:12" ht="18" x14ac:dyDescent="0.35">
      <c r="B6" s="1"/>
      <c r="C6" s="1"/>
      <c r="D6" s="1"/>
      <c r="E6" s="1"/>
      <c r="F6" s="1"/>
      <c r="G6" s="1"/>
      <c r="H6" s="1"/>
      <c r="I6" s="1"/>
      <c r="J6" s="2"/>
      <c r="K6" s="2"/>
      <c r="L6" s="2"/>
    </row>
    <row r="7" spans="2:12" ht="25.5" customHeight="1" x14ac:dyDescent="0.35">
      <c r="B7" s="401" t="s">
        <v>7</v>
      </c>
      <c r="C7" s="402"/>
      <c r="D7" s="402"/>
      <c r="E7" s="402"/>
      <c r="F7" s="403"/>
      <c r="G7" s="37" t="s">
        <v>25</v>
      </c>
      <c r="H7" s="37" t="s">
        <v>62</v>
      </c>
      <c r="I7" s="37" t="s">
        <v>59</v>
      </c>
      <c r="J7" s="37" t="s">
        <v>26</v>
      </c>
      <c r="K7" s="37" t="s">
        <v>27</v>
      </c>
      <c r="L7" s="37" t="s">
        <v>60</v>
      </c>
    </row>
    <row r="8" spans="2:12" x14ac:dyDescent="0.35">
      <c r="B8" s="401">
        <v>1</v>
      </c>
      <c r="C8" s="402"/>
      <c r="D8" s="402"/>
      <c r="E8" s="402"/>
      <c r="F8" s="403"/>
      <c r="G8" s="38">
        <v>2</v>
      </c>
      <c r="H8" s="38">
        <v>3</v>
      </c>
      <c r="I8" s="38">
        <v>4</v>
      </c>
      <c r="J8" s="38">
        <v>5</v>
      </c>
      <c r="K8" s="38" t="s">
        <v>43</v>
      </c>
      <c r="L8" s="38" t="s">
        <v>44</v>
      </c>
    </row>
    <row r="9" spans="2:12" ht="26" x14ac:dyDescent="0.35">
      <c r="B9" s="7">
        <v>8</v>
      </c>
      <c r="C9" s="7"/>
      <c r="D9" s="7"/>
      <c r="E9" s="7"/>
      <c r="F9" s="7" t="s">
        <v>8</v>
      </c>
      <c r="G9" s="43">
        <f>G10</f>
        <v>0</v>
      </c>
      <c r="H9" s="43">
        <f t="shared" ref="H9:J10" si="0">H10</f>
        <v>0</v>
      </c>
      <c r="I9" s="43">
        <f t="shared" si="0"/>
        <v>0</v>
      </c>
      <c r="J9" s="43">
        <f t="shared" si="0"/>
        <v>0</v>
      </c>
      <c r="K9" s="44" t="e">
        <f>J9/G9*100</f>
        <v>#DIV/0!</v>
      </c>
      <c r="L9" s="44" t="e">
        <f>J9/I9*100</f>
        <v>#DIV/0!</v>
      </c>
    </row>
    <row r="10" spans="2:12" x14ac:dyDescent="0.35">
      <c r="B10" s="7"/>
      <c r="C10" s="11">
        <v>84</v>
      </c>
      <c r="D10" s="11"/>
      <c r="E10" s="11"/>
      <c r="F10" s="11" t="s">
        <v>12</v>
      </c>
      <c r="G10" s="43">
        <f>G11</f>
        <v>0</v>
      </c>
      <c r="H10" s="43">
        <f t="shared" si="0"/>
        <v>0</v>
      </c>
      <c r="I10" s="43">
        <f t="shared" si="0"/>
        <v>0</v>
      </c>
      <c r="J10" s="43">
        <f t="shared" si="0"/>
        <v>0</v>
      </c>
      <c r="K10" s="44" t="e">
        <f t="shared" ref="K10:K11" si="1">J10/G10*100</f>
        <v>#DIV/0!</v>
      </c>
      <c r="L10" s="44" t="e">
        <f>J10/I10*100</f>
        <v>#DIV/0!</v>
      </c>
    </row>
    <row r="11" spans="2:12" ht="50" x14ac:dyDescent="0.35">
      <c r="B11" s="8"/>
      <c r="C11" s="8"/>
      <c r="D11" s="8">
        <v>841</v>
      </c>
      <c r="E11" s="8"/>
      <c r="F11" s="24" t="s">
        <v>49</v>
      </c>
      <c r="G11" s="43">
        <f>G12+G13</f>
        <v>0</v>
      </c>
      <c r="H11" s="43">
        <f t="shared" ref="H11:J11" si="2">H12+H13</f>
        <v>0</v>
      </c>
      <c r="I11" s="43">
        <f t="shared" si="2"/>
        <v>0</v>
      </c>
      <c r="J11" s="43">
        <f t="shared" si="2"/>
        <v>0</v>
      </c>
      <c r="K11" s="44" t="e">
        <f t="shared" si="1"/>
        <v>#DIV/0!</v>
      </c>
      <c r="L11" s="44" t="e">
        <f>J11/I11*100</f>
        <v>#DIV/0!</v>
      </c>
    </row>
    <row r="12" spans="2:12" ht="25" x14ac:dyDescent="0.35">
      <c r="B12" s="8"/>
      <c r="C12" s="8"/>
      <c r="D12" s="8"/>
      <c r="E12" s="8">
        <v>8413</v>
      </c>
      <c r="F12" s="24" t="s">
        <v>50</v>
      </c>
      <c r="G12" s="5"/>
      <c r="H12" s="5"/>
      <c r="I12" s="5"/>
      <c r="J12" s="29"/>
      <c r="K12" s="29"/>
      <c r="L12" s="29"/>
    </row>
    <row r="13" spans="2:12" ht="25" x14ac:dyDescent="0.35">
      <c r="B13" s="8"/>
      <c r="C13" s="8"/>
      <c r="D13" s="8"/>
      <c r="E13" s="8">
        <v>8414</v>
      </c>
      <c r="F13" s="24" t="s">
        <v>95</v>
      </c>
      <c r="G13" s="5"/>
      <c r="H13" s="5"/>
      <c r="I13" s="5"/>
      <c r="J13" s="29"/>
      <c r="K13" s="29"/>
      <c r="L13" s="29"/>
    </row>
    <row r="14" spans="2:12" ht="26" x14ac:dyDescent="0.35">
      <c r="B14" s="10">
        <v>5</v>
      </c>
      <c r="C14" s="10"/>
      <c r="D14" s="10"/>
      <c r="E14" s="10"/>
      <c r="F14" s="14" t="s">
        <v>9</v>
      </c>
      <c r="G14" s="43">
        <f>G15</f>
        <v>0</v>
      </c>
      <c r="H14" s="43">
        <f t="shared" ref="H14:J15" si="3">H15</f>
        <v>0</v>
      </c>
      <c r="I14" s="43">
        <f t="shared" si="3"/>
        <v>0</v>
      </c>
      <c r="J14" s="43">
        <f t="shared" si="3"/>
        <v>0</v>
      </c>
      <c r="K14" s="44" t="e">
        <f t="shared" ref="K14:K16" si="4">J14/G14*100</f>
        <v>#DIV/0!</v>
      </c>
      <c r="L14" s="44" t="e">
        <f>J14/I14*100</f>
        <v>#DIV/0!</v>
      </c>
    </row>
    <row r="15" spans="2:12" ht="25" x14ac:dyDescent="0.35">
      <c r="B15" s="11"/>
      <c r="C15" s="11">
        <v>54</v>
      </c>
      <c r="D15" s="11"/>
      <c r="E15" s="11"/>
      <c r="F15" s="15" t="s">
        <v>13</v>
      </c>
      <c r="G15" s="43">
        <f>G16</f>
        <v>0</v>
      </c>
      <c r="H15" s="43">
        <f t="shared" si="3"/>
        <v>0</v>
      </c>
      <c r="I15" s="43">
        <f t="shared" si="3"/>
        <v>0</v>
      </c>
      <c r="J15" s="43">
        <f t="shared" si="3"/>
        <v>0</v>
      </c>
      <c r="K15" s="44" t="e">
        <f t="shared" si="4"/>
        <v>#DIV/0!</v>
      </c>
      <c r="L15" s="44" t="e">
        <f>J15/I15*100</f>
        <v>#DIV/0!</v>
      </c>
    </row>
    <row r="16" spans="2:12" ht="62.5" x14ac:dyDescent="0.35">
      <c r="B16" s="11"/>
      <c r="C16" s="11"/>
      <c r="D16" s="11">
        <v>541</v>
      </c>
      <c r="E16" s="24"/>
      <c r="F16" s="24" t="s">
        <v>51</v>
      </c>
      <c r="G16" s="43">
        <f>G17+G18</f>
        <v>0</v>
      </c>
      <c r="H16" s="43">
        <f t="shared" ref="H16:J16" si="5">H17+H18</f>
        <v>0</v>
      </c>
      <c r="I16" s="43">
        <f t="shared" si="5"/>
        <v>0</v>
      </c>
      <c r="J16" s="43">
        <f t="shared" si="5"/>
        <v>0</v>
      </c>
      <c r="K16" s="44" t="e">
        <f t="shared" si="4"/>
        <v>#DIV/0!</v>
      </c>
      <c r="L16" s="44" t="e">
        <f>J16/I16*100</f>
        <v>#DIV/0!</v>
      </c>
    </row>
    <row r="17" spans="2:12" ht="37.5" x14ac:dyDescent="0.35">
      <c r="B17" s="11"/>
      <c r="C17" s="11"/>
      <c r="D17" s="11"/>
      <c r="E17" s="24">
        <v>5413</v>
      </c>
      <c r="F17" s="24" t="s">
        <v>52</v>
      </c>
      <c r="G17" s="5"/>
      <c r="H17" s="5"/>
      <c r="I17" s="6"/>
      <c r="J17" s="29"/>
      <c r="K17" s="29"/>
      <c r="L17" s="29"/>
    </row>
    <row r="18" spans="2:12" ht="37.5" x14ac:dyDescent="0.35">
      <c r="B18" s="12"/>
      <c r="C18" s="10"/>
      <c r="D18" s="10"/>
      <c r="E18" s="24">
        <v>5414</v>
      </c>
      <c r="F18" s="24" t="s">
        <v>96</v>
      </c>
      <c r="G18" s="5"/>
      <c r="H18" s="5"/>
      <c r="I18" s="5"/>
      <c r="J18" s="29"/>
      <c r="K18" s="29"/>
      <c r="L18" s="29"/>
    </row>
    <row r="20" spans="2:12" x14ac:dyDescent="0.3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2:12" x14ac:dyDescent="0.3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2:12" x14ac:dyDescent="0.3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B1:H38"/>
  <sheetViews>
    <sheetView workbookViewId="0">
      <selection activeCell="K31" sqref="K31"/>
    </sheetView>
  </sheetViews>
  <sheetFormatPr defaultRowHeight="14.5" x14ac:dyDescent="0.35"/>
  <cols>
    <col min="2" max="2" width="37.7265625" customWidth="1"/>
    <col min="3" max="6" width="25.26953125" customWidth="1"/>
    <col min="7" max="8" width="15.7265625" customWidth="1"/>
  </cols>
  <sheetData>
    <row r="1" spans="2:8" ht="18" x14ac:dyDescent="0.35">
      <c r="B1" s="1"/>
      <c r="C1" s="1"/>
      <c r="D1" s="1"/>
      <c r="E1" s="1"/>
      <c r="F1" s="2"/>
      <c r="G1" s="2"/>
      <c r="H1" s="2"/>
    </row>
    <row r="2" spans="2:8" ht="15.75" customHeight="1" x14ac:dyDescent="0.35">
      <c r="B2" s="382" t="s">
        <v>53</v>
      </c>
      <c r="C2" s="382"/>
      <c r="D2" s="382"/>
      <c r="E2" s="382"/>
      <c r="F2" s="382"/>
      <c r="G2" s="382"/>
      <c r="H2" s="382"/>
    </row>
    <row r="3" spans="2:8" ht="18" x14ac:dyDescent="0.35">
      <c r="B3" s="1"/>
      <c r="C3" s="1"/>
      <c r="D3" s="1"/>
      <c r="E3" s="1"/>
      <c r="F3" s="2"/>
      <c r="G3" s="2"/>
      <c r="H3" s="2"/>
    </row>
    <row r="4" spans="2:8" ht="26" x14ac:dyDescent="0.35">
      <c r="B4" s="34" t="s">
        <v>7</v>
      </c>
      <c r="C4" s="34" t="s">
        <v>66</v>
      </c>
      <c r="D4" s="34" t="s">
        <v>62</v>
      </c>
      <c r="E4" s="34" t="s">
        <v>59</v>
      </c>
      <c r="F4" s="34" t="s">
        <v>67</v>
      </c>
      <c r="G4" s="34" t="s">
        <v>27</v>
      </c>
      <c r="H4" s="34" t="s">
        <v>60</v>
      </c>
    </row>
    <row r="5" spans="2:8" x14ac:dyDescent="0.3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43</v>
      </c>
      <c r="H5" s="34" t="s">
        <v>44</v>
      </c>
    </row>
    <row r="6" spans="2:8" x14ac:dyDescent="0.35">
      <c r="B6" s="68" t="s">
        <v>54</v>
      </c>
      <c r="C6" s="43">
        <f>C7+C10+C12+C15+C19</f>
        <v>0</v>
      </c>
      <c r="D6" s="43">
        <f t="shared" ref="D6:F6" si="0">D7+D10+D12+D15+D19</f>
        <v>0</v>
      </c>
      <c r="E6" s="43">
        <f t="shared" si="0"/>
        <v>0</v>
      </c>
      <c r="F6" s="43">
        <f t="shared" si="0"/>
        <v>0</v>
      </c>
      <c r="G6" s="44" t="e">
        <f>F6/C6*100</f>
        <v>#DIV/0!</v>
      </c>
      <c r="H6" s="44" t="e">
        <f>F6/E6*100</f>
        <v>#DIV/0!</v>
      </c>
    </row>
    <row r="7" spans="2:8" x14ac:dyDescent="0.35">
      <c r="B7" s="68" t="s">
        <v>17</v>
      </c>
      <c r="C7" s="43">
        <f>C8+C9</f>
        <v>0</v>
      </c>
      <c r="D7" s="43">
        <f t="shared" ref="D7:F7" si="1">D8+D9</f>
        <v>0</v>
      </c>
      <c r="E7" s="43">
        <f t="shared" si="1"/>
        <v>0</v>
      </c>
      <c r="F7" s="43">
        <f t="shared" si="1"/>
        <v>0</v>
      </c>
      <c r="G7" s="44" t="e">
        <f>F7/C7*100</f>
        <v>#DIV/0!</v>
      </c>
      <c r="H7" s="44" t="e">
        <f>F7/E7*100</f>
        <v>#DIV/0!</v>
      </c>
    </row>
    <row r="8" spans="2:8" x14ac:dyDescent="0.35">
      <c r="B8" s="69" t="s">
        <v>18</v>
      </c>
      <c r="C8" s="5"/>
      <c r="D8" s="5"/>
      <c r="E8" s="5"/>
      <c r="F8" s="29"/>
      <c r="G8" s="29"/>
      <c r="H8" s="29"/>
    </row>
    <row r="9" spans="2:8" x14ac:dyDescent="0.35">
      <c r="B9" s="70" t="s">
        <v>19</v>
      </c>
      <c r="C9" s="5"/>
      <c r="D9" s="5"/>
      <c r="E9" s="5"/>
      <c r="F9" s="29"/>
      <c r="G9" s="29"/>
      <c r="H9" s="29"/>
    </row>
    <row r="10" spans="2:8" x14ac:dyDescent="0.35">
      <c r="B10" s="68" t="s">
        <v>20</v>
      </c>
      <c r="C10" s="43">
        <f>C11</f>
        <v>0</v>
      </c>
      <c r="D10" s="43">
        <f t="shared" ref="D10:F10" si="2">D11</f>
        <v>0</v>
      </c>
      <c r="E10" s="43">
        <f t="shared" si="2"/>
        <v>0</v>
      </c>
      <c r="F10" s="43">
        <f t="shared" si="2"/>
        <v>0</v>
      </c>
      <c r="G10" s="44" t="e">
        <f>F10/C10*100</f>
        <v>#DIV/0!</v>
      </c>
      <c r="H10" s="44" t="e">
        <f>F10/E10*100</f>
        <v>#DIV/0!</v>
      </c>
    </row>
    <row r="11" spans="2:8" x14ac:dyDescent="0.35">
      <c r="B11" s="71" t="s">
        <v>21</v>
      </c>
      <c r="C11" s="5"/>
      <c r="D11" s="5"/>
      <c r="E11" s="6"/>
      <c r="F11" s="29"/>
      <c r="G11" s="29"/>
      <c r="H11" s="29"/>
    </row>
    <row r="12" spans="2:8" x14ac:dyDescent="0.35">
      <c r="B12" s="68" t="s">
        <v>80</v>
      </c>
      <c r="C12" s="43">
        <f>C13+C14</f>
        <v>0</v>
      </c>
      <c r="D12" s="43">
        <f t="shared" ref="D12:F12" si="3">D13+D14</f>
        <v>0</v>
      </c>
      <c r="E12" s="43">
        <f t="shared" si="3"/>
        <v>0</v>
      </c>
      <c r="F12" s="43">
        <f t="shared" si="3"/>
        <v>0</v>
      </c>
      <c r="G12" s="44" t="e">
        <f>F12/C12*100</f>
        <v>#DIV/0!</v>
      </c>
      <c r="H12" s="44" t="e">
        <f>F12/E12*100</f>
        <v>#DIV/0!</v>
      </c>
    </row>
    <row r="13" spans="2:8" x14ac:dyDescent="0.35">
      <c r="B13" s="70" t="s">
        <v>81</v>
      </c>
      <c r="C13" s="5"/>
      <c r="D13" s="5"/>
      <c r="E13" s="6"/>
      <c r="F13" s="29"/>
      <c r="G13" s="29"/>
      <c r="H13" s="29"/>
    </row>
    <row r="14" spans="2:8" x14ac:dyDescent="0.35">
      <c r="B14" s="70" t="s">
        <v>82</v>
      </c>
      <c r="C14" s="5"/>
      <c r="D14" s="5"/>
      <c r="E14" s="6"/>
      <c r="F14" s="29"/>
      <c r="G14" s="29"/>
      <c r="H14" s="29"/>
    </row>
    <row r="15" spans="2:8" x14ac:dyDescent="0.35">
      <c r="B15" s="68" t="s">
        <v>83</v>
      </c>
      <c r="C15" s="43">
        <f>C16+C17+C18</f>
        <v>0</v>
      </c>
      <c r="D15" s="43">
        <f t="shared" ref="D15:F15" si="4">D16+D17+D18</f>
        <v>0</v>
      </c>
      <c r="E15" s="43">
        <f t="shared" si="4"/>
        <v>0</v>
      </c>
      <c r="F15" s="43">
        <f t="shared" si="4"/>
        <v>0</v>
      </c>
      <c r="G15" s="44" t="e">
        <f>F15/C15*100</f>
        <v>#DIV/0!</v>
      </c>
      <c r="H15" s="44" t="e">
        <f>F15/E15*100</f>
        <v>#DIV/0!</v>
      </c>
    </row>
    <row r="16" spans="2:8" x14ac:dyDescent="0.35">
      <c r="B16" s="70" t="s">
        <v>84</v>
      </c>
      <c r="C16" s="5"/>
      <c r="D16" s="5"/>
      <c r="E16" s="6"/>
      <c r="F16" s="29"/>
      <c r="G16" s="29"/>
      <c r="H16" s="29"/>
    </row>
    <row r="17" spans="2:8" x14ac:dyDescent="0.35">
      <c r="B17" s="70" t="s">
        <v>85</v>
      </c>
      <c r="C17" s="5"/>
      <c r="D17" s="5"/>
      <c r="E17" s="6"/>
      <c r="F17" s="29"/>
      <c r="G17" s="29"/>
      <c r="H17" s="29"/>
    </row>
    <row r="18" spans="2:8" ht="26" x14ac:dyDescent="0.35">
      <c r="B18" s="71" t="s">
        <v>86</v>
      </c>
      <c r="C18" s="5"/>
      <c r="D18" s="5"/>
      <c r="E18" s="6"/>
      <c r="F18" s="29"/>
      <c r="G18" s="29"/>
      <c r="H18" s="29"/>
    </row>
    <row r="19" spans="2:8" x14ac:dyDescent="0.35">
      <c r="B19" s="68" t="s">
        <v>87</v>
      </c>
      <c r="C19" s="43">
        <f>C20</f>
        <v>0</v>
      </c>
      <c r="D19" s="43">
        <f t="shared" ref="D19:F19" si="5">D20</f>
        <v>0</v>
      </c>
      <c r="E19" s="43">
        <f t="shared" si="5"/>
        <v>0</v>
      </c>
      <c r="F19" s="43">
        <f t="shared" si="5"/>
        <v>0</v>
      </c>
      <c r="G19" s="44" t="e">
        <f>F19/C19*100</f>
        <v>#DIV/0!</v>
      </c>
      <c r="H19" s="44" t="e">
        <f>F19/E19*100</f>
        <v>#DIV/0!</v>
      </c>
    </row>
    <row r="20" spans="2:8" x14ac:dyDescent="0.35">
      <c r="B20" s="72" t="s">
        <v>88</v>
      </c>
      <c r="C20" s="5"/>
      <c r="D20" s="5"/>
      <c r="E20" s="6"/>
      <c r="F20" s="29"/>
      <c r="G20" s="29"/>
      <c r="H20" s="29"/>
    </row>
    <row r="21" spans="2:8" x14ac:dyDescent="0.35">
      <c r="B21" s="71"/>
      <c r="C21" s="5"/>
      <c r="D21" s="5"/>
      <c r="E21" s="6"/>
      <c r="F21" s="29"/>
      <c r="G21" s="29"/>
      <c r="H21" s="29"/>
    </row>
    <row r="22" spans="2:8" x14ac:dyDescent="0.35">
      <c r="B22" s="68" t="s">
        <v>55</v>
      </c>
      <c r="C22" s="43">
        <f>C23+C26+C28+C31+C35</f>
        <v>0</v>
      </c>
      <c r="D22" s="43">
        <f t="shared" ref="D22:F22" si="6">D23+D26+D28+D31+D35</f>
        <v>0</v>
      </c>
      <c r="E22" s="43">
        <f t="shared" si="6"/>
        <v>0</v>
      </c>
      <c r="F22" s="43">
        <f t="shared" si="6"/>
        <v>0</v>
      </c>
      <c r="G22" s="44" t="e">
        <f>F22/C22*100</f>
        <v>#DIV/0!</v>
      </c>
      <c r="H22" s="44" t="e">
        <f>F22/E22*100</f>
        <v>#DIV/0!</v>
      </c>
    </row>
    <row r="23" spans="2:8" x14ac:dyDescent="0.35">
      <c r="B23" s="68" t="s">
        <v>17</v>
      </c>
      <c r="C23" s="43">
        <f>C24+C25</f>
        <v>0</v>
      </c>
      <c r="D23" s="43">
        <f t="shared" ref="D23:F23" si="7">D24+D25</f>
        <v>0</v>
      </c>
      <c r="E23" s="43">
        <f t="shared" si="7"/>
        <v>0</v>
      </c>
      <c r="F23" s="43">
        <f t="shared" si="7"/>
        <v>0</v>
      </c>
      <c r="G23" s="44" t="e">
        <f>F23/C23*100</f>
        <v>#DIV/0!</v>
      </c>
      <c r="H23" s="44" t="e">
        <f>F23/E23*100</f>
        <v>#DIV/0!</v>
      </c>
    </row>
    <row r="24" spans="2:8" x14ac:dyDescent="0.35">
      <c r="B24" s="69" t="s">
        <v>18</v>
      </c>
      <c r="C24" s="5"/>
      <c r="D24" s="5"/>
      <c r="E24" s="6"/>
      <c r="F24" s="29"/>
      <c r="G24" s="29"/>
      <c r="H24" s="29"/>
    </row>
    <row r="25" spans="2:8" x14ac:dyDescent="0.35">
      <c r="B25" s="70" t="s">
        <v>19</v>
      </c>
      <c r="C25" s="5"/>
      <c r="D25" s="5"/>
      <c r="E25" s="6"/>
      <c r="F25" s="29"/>
      <c r="G25" s="29"/>
      <c r="H25" s="29"/>
    </row>
    <row r="26" spans="2:8" x14ac:dyDescent="0.35">
      <c r="B26" s="68" t="s">
        <v>20</v>
      </c>
      <c r="C26" s="43">
        <f>C27</f>
        <v>0</v>
      </c>
      <c r="D26" s="43">
        <f t="shared" ref="D26:F26" si="8">D27</f>
        <v>0</v>
      </c>
      <c r="E26" s="43">
        <f t="shared" si="8"/>
        <v>0</v>
      </c>
      <c r="F26" s="43">
        <f t="shared" si="8"/>
        <v>0</v>
      </c>
      <c r="G26" s="44" t="e">
        <f>F26/C26*100</f>
        <v>#DIV/0!</v>
      </c>
      <c r="H26" s="44" t="e">
        <f>F26/E26*100</f>
        <v>#DIV/0!</v>
      </c>
    </row>
    <row r="27" spans="2:8" x14ac:dyDescent="0.35">
      <c r="B27" s="71" t="s">
        <v>21</v>
      </c>
      <c r="C27" s="5"/>
      <c r="D27" s="5"/>
      <c r="E27" s="6"/>
      <c r="F27" s="29"/>
      <c r="G27" s="29"/>
      <c r="H27" s="29"/>
    </row>
    <row r="28" spans="2:8" x14ac:dyDescent="0.35">
      <c r="B28" s="68" t="s">
        <v>80</v>
      </c>
      <c r="C28" s="43">
        <f>C29+C30</f>
        <v>0</v>
      </c>
      <c r="D28" s="43">
        <f t="shared" ref="D28:F28" si="9">D29+D30</f>
        <v>0</v>
      </c>
      <c r="E28" s="43">
        <f t="shared" si="9"/>
        <v>0</v>
      </c>
      <c r="F28" s="43">
        <f t="shared" si="9"/>
        <v>0</v>
      </c>
      <c r="G28" s="44" t="e">
        <f>F28/C28*100</f>
        <v>#DIV/0!</v>
      </c>
      <c r="H28" s="44" t="e">
        <f>F28/E28*100</f>
        <v>#DIV/0!</v>
      </c>
    </row>
    <row r="29" spans="2:8" x14ac:dyDescent="0.35">
      <c r="B29" s="70" t="s">
        <v>81</v>
      </c>
      <c r="C29" s="5"/>
      <c r="D29" s="5"/>
      <c r="E29" s="6"/>
      <c r="F29" s="29"/>
      <c r="G29" s="29"/>
      <c r="H29" s="29"/>
    </row>
    <row r="30" spans="2:8" x14ac:dyDescent="0.35">
      <c r="B30" s="70" t="s">
        <v>82</v>
      </c>
      <c r="C30" s="5"/>
      <c r="D30" s="5"/>
      <c r="E30" s="6"/>
      <c r="F30" s="29"/>
      <c r="G30" s="29"/>
      <c r="H30" s="29"/>
    </row>
    <row r="31" spans="2:8" x14ac:dyDescent="0.35">
      <c r="B31" s="68" t="s">
        <v>83</v>
      </c>
      <c r="C31" s="43">
        <f>C32+C33+C34</f>
        <v>0</v>
      </c>
      <c r="D31" s="43">
        <f t="shared" ref="D31:F31" si="10">D32+D33+D34</f>
        <v>0</v>
      </c>
      <c r="E31" s="43">
        <f t="shared" si="10"/>
        <v>0</v>
      </c>
      <c r="F31" s="43">
        <f t="shared" si="10"/>
        <v>0</v>
      </c>
      <c r="G31" s="44" t="e">
        <f>F31/C31*100</f>
        <v>#DIV/0!</v>
      </c>
      <c r="H31" s="44" t="e">
        <f>F31/E31*100</f>
        <v>#DIV/0!</v>
      </c>
    </row>
    <row r="32" spans="2:8" x14ac:dyDescent="0.35">
      <c r="B32" s="70" t="s">
        <v>84</v>
      </c>
      <c r="C32" s="5"/>
      <c r="D32" s="5"/>
      <c r="E32" s="6"/>
      <c r="F32" s="29"/>
      <c r="G32" s="29"/>
      <c r="H32" s="29"/>
    </row>
    <row r="33" spans="2:8" x14ac:dyDescent="0.35">
      <c r="B33" s="70" t="s">
        <v>85</v>
      </c>
      <c r="C33" s="5"/>
      <c r="D33" s="5"/>
      <c r="E33" s="6"/>
      <c r="F33" s="29"/>
      <c r="G33" s="29"/>
      <c r="H33" s="29"/>
    </row>
    <row r="34" spans="2:8" ht="26" x14ac:dyDescent="0.35">
      <c r="B34" s="71" t="s">
        <v>86</v>
      </c>
      <c r="C34" s="5"/>
      <c r="D34" s="5"/>
      <c r="E34" s="6"/>
      <c r="F34" s="29"/>
      <c r="G34" s="29"/>
      <c r="H34" s="29"/>
    </row>
    <row r="35" spans="2:8" x14ac:dyDescent="0.35">
      <c r="B35" s="68" t="s">
        <v>87</v>
      </c>
      <c r="C35" s="43">
        <f>C36</f>
        <v>0</v>
      </c>
      <c r="D35" s="43">
        <f t="shared" ref="D35:F35" si="11">D36</f>
        <v>0</v>
      </c>
      <c r="E35" s="43">
        <f t="shared" si="11"/>
        <v>0</v>
      </c>
      <c r="F35" s="43">
        <f t="shared" si="11"/>
        <v>0</v>
      </c>
      <c r="G35" s="44" t="e">
        <f>F35/C35*100</f>
        <v>#DIV/0!</v>
      </c>
      <c r="H35" s="44" t="e">
        <f>F35/E35*100</f>
        <v>#DIV/0!</v>
      </c>
    </row>
    <row r="36" spans="2:8" ht="15.75" customHeight="1" x14ac:dyDescent="0.35">
      <c r="B36" s="72" t="s">
        <v>88</v>
      </c>
      <c r="C36" s="5"/>
      <c r="D36" s="5"/>
      <c r="E36" s="6"/>
      <c r="F36" s="29"/>
      <c r="G36" s="29"/>
      <c r="H36" s="29"/>
    </row>
    <row r="38" spans="2:8" x14ac:dyDescent="0.35">
      <c r="B38" s="40"/>
      <c r="C38" s="40"/>
      <c r="D38" s="40"/>
      <c r="E38" s="40"/>
      <c r="F38" s="40"/>
      <c r="G38" s="40"/>
      <c r="H38" s="4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SAŽETAK</vt:lpstr>
      <vt:lpstr> Račun prihoda i rashoda</vt:lpstr>
      <vt:lpstr>izvršenje 2022</vt:lpstr>
      <vt:lpstr>Posebni dio</vt:lpstr>
      <vt:lpstr>Rashodi prema izvorima finan</vt:lpstr>
      <vt:lpstr>Rashodi prema funkcijskoj k </vt:lpstr>
      <vt:lpstr>Račun financiranja</vt:lpstr>
      <vt:lpstr>Račun fin prema izvorima f</vt:lpstr>
      <vt:lpstr>' Račun prihoda i rashoda'!Podrucje_ispisa</vt:lpstr>
      <vt:lpstr>'Posebni dio'!Podrucje_ispisa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 Grbin Živković</cp:lastModifiedBy>
  <cp:lastPrinted>2023-08-28T13:19:55Z</cp:lastPrinted>
  <dcterms:created xsi:type="dcterms:W3CDTF">2022-08-12T12:51:27Z</dcterms:created>
  <dcterms:modified xsi:type="dcterms:W3CDTF">2023-09-22T11:39:18Z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